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seit.local\Seit\Seit\10. Programmes\EM\Jäätmeprojektid\Blastic\WP2 Mapping\2. Methodology\"/>
    </mc:Choice>
  </mc:AlternateContent>
  <bookViews>
    <workbookView xWindow="0" yWindow="0" windowWidth="28800" windowHeight="12435"/>
  </bookViews>
  <sheets>
    <sheet name="Introduction - Sv" sheetId="4" r:id="rId1"/>
    <sheet name="Mapping checklist - Sv" sheetId="2" r:id="rId2"/>
    <sheet name="Prioritisation - Sv" sheetId="5" r:id="rId3"/>
  </sheets>
  <definedNames>
    <definedName name="_xlnm._FilterDatabase" localSheetId="1" hidden="1">'Mapping checklist - Sv'!$A$3:$J$78</definedName>
    <definedName name="_xlnm.Print_Area" localSheetId="0">'Introduction - Sv'!$A$1:$F$42</definedName>
    <definedName name="_xlnm.Print_Area" localSheetId="1">'Mapping checklist - Sv'!$A$1:$J$78</definedName>
    <definedName name="_xlnm.Print_Titles" localSheetId="1">'Mapping checklist - Sv'!$3:$3</definedName>
    <definedName name="Z_7681F02F_95B1_4B4B_BEE7_DAE15874D039_.wvu.Cols" localSheetId="1" hidden="1">'Mapping checklist - Sv'!$K:$M</definedName>
    <definedName name="Z_7681F02F_95B1_4B4B_BEE7_DAE15874D039_.wvu.FilterData" localSheetId="1" hidden="1">'Mapping checklist - Sv'!$A$3:$J$78</definedName>
    <definedName name="Z_7681F02F_95B1_4B4B_BEE7_DAE15874D039_.wvu.PrintArea" localSheetId="0" hidden="1">'Introduction - Sv'!$A$1:$F$42</definedName>
    <definedName name="Z_7681F02F_95B1_4B4B_BEE7_DAE15874D039_.wvu.PrintTitles" localSheetId="1" hidden="1">'Mapping checklist - Sv'!$3:$3</definedName>
  </definedNames>
  <calcPr calcId="152511"/>
  <customWorkbookViews>
    <customWorkbookView name="Evelin Piirsalu - Personal View" guid="{7681F02F-95B1-4B4B-BEE7-DAE15874D039}" mergeInterval="0" personalView="1" maximized="1" xWindow="-8" yWindow="-8" windowWidth="1936" windowHeight="1056"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I10" i="2" l="1"/>
  <c r="I26" i="2" l="1"/>
  <c r="J26" i="5"/>
  <c r="D26" i="5"/>
  <c r="C26" i="5"/>
  <c r="J25" i="5"/>
  <c r="D25" i="5"/>
  <c r="C25" i="5"/>
  <c r="J24" i="5"/>
  <c r="D24" i="5"/>
  <c r="C24" i="5"/>
  <c r="J23" i="5"/>
  <c r="D23" i="5"/>
  <c r="C23" i="5"/>
  <c r="J22" i="5"/>
  <c r="D22" i="5"/>
  <c r="C22" i="5"/>
  <c r="J21" i="5"/>
  <c r="D21" i="5"/>
  <c r="C21" i="5"/>
  <c r="J20" i="5"/>
  <c r="D20" i="5"/>
  <c r="C20" i="5"/>
  <c r="J19" i="5"/>
  <c r="D19" i="5"/>
  <c r="C19" i="5"/>
  <c r="J18" i="5"/>
  <c r="D18" i="5"/>
  <c r="C18" i="5"/>
  <c r="J17" i="5"/>
  <c r="D17" i="5"/>
  <c r="C17" i="5"/>
  <c r="J16" i="5"/>
  <c r="D16" i="5"/>
  <c r="C16" i="5"/>
  <c r="J15" i="5"/>
  <c r="D15" i="5"/>
  <c r="C15" i="5"/>
  <c r="J14" i="5"/>
  <c r="D14" i="5"/>
  <c r="C14" i="5"/>
  <c r="J13" i="5"/>
  <c r="D13" i="5"/>
  <c r="C13" i="5"/>
  <c r="J12" i="5"/>
  <c r="D12" i="5"/>
  <c r="C12" i="5"/>
  <c r="J11" i="5"/>
  <c r="D11" i="5"/>
  <c r="C11" i="5"/>
  <c r="J10" i="5"/>
  <c r="D10" i="5"/>
  <c r="C10" i="5"/>
  <c r="J9" i="5"/>
  <c r="D9" i="5"/>
  <c r="C9" i="5"/>
  <c r="J8" i="5"/>
  <c r="D8" i="5"/>
  <c r="C8" i="5"/>
  <c r="J7" i="5"/>
  <c r="D7" i="5"/>
  <c r="C7" i="5"/>
  <c r="J6" i="5"/>
  <c r="D6" i="5"/>
  <c r="C6" i="5"/>
  <c r="J5" i="5"/>
  <c r="D5" i="5"/>
  <c r="C5" i="5"/>
  <c r="J4" i="5"/>
  <c r="D4" i="5"/>
  <c r="C4" i="5"/>
  <c r="I75" i="2"/>
  <c r="K18" i="2"/>
  <c r="K78" i="2"/>
  <c r="K73" i="2"/>
  <c r="K68" i="2"/>
  <c r="K65" i="2"/>
  <c r="K59" i="2"/>
  <c r="K55" i="2"/>
  <c r="K43" i="2"/>
  <c r="K37" i="2"/>
  <c r="K33" i="2"/>
  <c r="K30" i="2"/>
  <c r="K26" i="2"/>
  <c r="K23" i="2"/>
  <c r="L23" i="2"/>
  <c r="M23" i="2"/>
  <c r="I23" i="2"/>
  <c r="K10" i="2"/>
  <c r="M10" i="2"/>
  <c r="L10" i="2"/>
  <c r="M18" i="2"/>
  <c r="L18" i="2"/>
  <c r="M26" i="2"/>
  <c r="L26" i="2"/>
  <c r="M33" i="2"/>
  <c r="L33" i="2"/>
  <c r="M68" i="2"/>
  <c r="L68" i="2"/>
  <c r="M78" i="2"/>
  <c r="L78" i="2"/>
  <c r="M73" i="2"/>
  <c r="L73" i="2"/>
  <c r="M65" i="2"/>
  <c r="L65" i="2"/>
  <c r="L59" i="2"/>
  <c r="M55" i="2"/>
  <c r="L55" i="2"/>
  <c r="M43" i="2"/>
  <c r="L43" i="2"/>
  <c r="M59" i="2"/>
  <c r="M37" i="2"/>
  <c r="L37" i="2"/>
  <c r="I37" i="2"/>
  <c r="M30" i="2"/>
  <c r="L30" i="2"/>
  <c r="I55" i="2"/>
  <c r="I43" i="2"/>
  <c r="I59" i="2"/>
  <c r="I65" i="2"/>
  <c r="J37" i="2"/>
  <c r="I30" i="2"/>
  <c r="I78" i="2"/>
  <c r="I33" i="2"/>
  <c r="I73" i="2"/>
  <c r="I68" i="2"/>
  <c r="I18" i="2" l="1"/>
</calcChain>
</file>

<file path=xl/comments1.xml><?xml version="1.0" encoding="utf-8"?>
<comments xmlns="http://schemas.openxmlformats.org/spreadsheetml/2006/main">
  <authors>
    <author>Evelin Piirsalu</author>
  </authors>
  <commentList>
    <comment ref="I3" authorId="0" shapeId="0">
      <text>
        <r>
          <rPr>
            <sz val="11"/>
            <color indexed="81"/>
            <rFont val="Tahoma"/>
            <family val="2"/>
            <charset val="186"/>
          </rPr>
          <t>Endast värdena 1, 2 eller 3 är tillåtna</t>
        </r>
      </text>
    </comment>
  </commentList>
</comments>
</file>

<file path=xl/sharedStrings.xml><?xml version="1.0" encoding="utf-8"?>
<sst xmlns="http://schemas.openxmlformats.org/spreadsheetml/2006/main" count="414" uniqueCount="335">
  <si>
    <t>A6</t>
  </si>
  <si>
    <t>B4</t>
  </si>
  <si>
    <t>B1</t>
  </si>
  <si>
    <t>C1</t>
  </si>
  <si>
    <t>C2</t>
  </si>
  <si>
    <t>C4</t>
  </si>
  <si>
    <t>C5</t>
  </si>
  <si>
    <t>D1</t>
  </si>
  <si>
    <t>D3</t>
  </si>
  <si>
    <t>D4</t>
  </si>
  <si>
    <t>A1</t>
  </si>
  <si>
    <t>A2</t>
  </si>
  <si>
    <t>A3</t>
  </si>
  <si>
    <t>A4</t>
  </si>
  <si>
    <t>B5</t>
  </si>
  <si>
    <t>B6</t>
  </si>
  <si>
    <t>B7</t>
  </si>
  <si>
    <t>A5</t>
  </si>
  <si>
    <t>B2</t>
  </si>
  <si>
    <t>B3</t>
  </si>
  <si>
    <t>D5</t>
  </si>
  <si>
    <t>E1</t>
  </si>
  <si>
    <t>E2</t>
  </si>
  <si>
    <t>E3</t>
  </si>
  <si>
    <t>E4</t>
  </si>
  <si>
    <t>E5</t>
  </si>
  <si>
    <t>E6</t>
  </si>
  <si>
    <t>E7</t>
  </si>
  <si>
    <t>E8</t>
  </si>
  <si>
    <t>E9</t>
  </si>
  <si>
    <t>E10</t>
  </si>
  <si>
    <t>E11</t>
  </si>
  <si>
    <t>E12</t>
  </si>
  <si>
    <t>E13</t>
  </si>
  <si>
    <t>F1</t>
  </si>
  <si>
    <t>F2</t>
  </si>
  <si>
    <t>F3</t>
  </si>
  <si>
    <t>F4</t>
  </si>
  <si>
    <t>F5</t>
  </si>
  <si>
    <t>F6</t>
  </si>
  <si>
    <t>G1</t>
  </si>
  <si>
    <t>G2</t>
  </si>
  <si>
    <t>G3</t>
  </si>
  <si>
    <t>G4</t>
  </si>
  <si>
    <t>G5</t>
  </si>
  <si>
    <t>G6</t>
  </si>
  <si>
    <t>H1</t>
  </si>
  <si>
    <t>H2</t>
  </si>
  <si>
    <t>H3</t>
  </si>
  <si>
    <t>B9</t>
  </si>
  <si>
    <t>C3</t>
  </si>
  <si>
    <t>D2</t>
  </si>
  <si>
    <t>E14</t>
  </si>
  <si>
    <t>F8</t>
  </si>
  <si>
    <t xml:space="preserve">1: 0-100 / km2
2: 101-300 / km2
3: &gt;300 / km2 </t>
  </si>
  <si>
    <t>1: 95-100%
2: 75-94%
3:&lt;75%</t>
  </si>
  <si>
    <t>1: 0
2: 1-2
3: &lt;2</t>
  </si>
  <si>
    <t>1: 1-5
2: 5-10
3: &lt;10</t>
  </si>
  <si>
    <t>1: 0
2: 1-2
3: &lt;3</t>
  </si>
  <si>
    <t>F7</t>
  </si>
  <si>
    <t>B8</t>
  </si>
  <si>
    <t>B10</t>
  </si>
  <si>
    <t>E15</t>
  </si>
  <si>
    <t>E16</t>
  </si>
  <si>
    <t>No</t>
  </si>
  <si>
    <t>1: 0
2: &lt;10%
3: &gt;10%</t>
  </si>
  <si>
    <t>1: 0
2: &lt;50%
3: &gt;50%</t>
  </si>
  <si>
    <t>count green</t>
  </si>
  <si>
    <t>count yellow</t>
  </si>
  <si>
    <t>count red</t>
  </si>
  <si>
    <t xml:space="preserve">1: 0-300 km2
2: 300-1000 km2
3: &gt;1000 km2 </t>
  </si>
  <si>
    <t>1: &lt;10 km
2: 10-100 km
3: &gt;100 km</t>
  </si>
  <si>
    <t>1: 0-3
2: 3-10
3: &gt;10</t>
  </si>
  <si>
    <t>1:&lt;50 000 
2: 50 000 - 500 000
3: &gt;500 000</t>
  </si>
  <si>
    <t>1: 0-1
2: 2-5
3: &gt;5</t>
  </si>
  <si>
    <t xml:space="preserve">1: &lt;1600
2: 1600-2400
3: &gt;2400
</t>
  </si>
  <si>
    <t>1: &lt;1 km
2: 1-2 km
3: &gt;2 km</t>
  </si>
  <si>
    <t>1: 0-1
2: 2-10
3: &gt;10</t>
  </si>
  <si>
    <t>1: 0-5
2: 6-10
3: &gt;10</t>
  </si>
  <si>
    <t>1: &lt;5%
2: 5-15%
3: &gt;15%</t>
  </si>
  <si>
    <t>1: &lt;5%
2: 5-10%
3: &gt;10%</t>
  </si>
  <si>
    <t>1: 90-100%
2: 90-50%
3: &lt;50%</t>
  </si>
  <si>
    <t>1: 0
2: 1-3
3: &gt;3</t>
  </si>
  <si>
    <t>1: 0
2: 1
3: &gt;1</t>
  </si>
  <si>
    <t>1: 0
2: 1-2
3: &gt;2</t>
  </si>
  <si>
    <t>1: &lt;50
2: 50-100
3: &gt;100</t>
  </si>
  <si>
    <t>B11</t>
  </si>
  <si>
    <t>Checklista för att kartlägga källor och spridningvägar för marint skräp</t>
  </si>
  <si>
    <t>Källa</t>
  </si>
  <si>
    <t>Spridningsväg</t>
  </si>
  <si>
    <t>Q nr</t>
  </si>
  <si>
    <t>Fråga</t>
  </si>
  <si>
    <t>Svar</t>
  </si>
  <si>
    <t>Bedömningsresultat</t>
  </si>
  <si>
    <t>Övrig information/kommentarer</t>
  </si>
  <si>
    <t>Vad är kommunens ytarea (inkl. öar)? [km2]</t>
  </si>
  <si>
    <t>Nationell eller lokal statistik</t>
  </si>
  <si>
    <t>Vad är kommunens befolkningstäthet?</t>
  </si>
  <si>
    <t>Klimat (nederbörd)</t>
  </si>
  <si>
    <t>Vad är den genomsnittliga nederbörden per år i kommunen?</t>
  </si>
  <si>
    <t>Nationell eller lokal klimatdata</t>
  </si>
  <si>
    <t>1: &lt; 500 mm/år
2: 500-1000 mm/år
3: &gt;1000 mm/år</t>
  </si>
  <si>
    <t>Klimat (översvämningar)</t>
  </si>
  <si>
    <t xml:space="preserve">Hur ofta svämmas delar av kommunen över (t.ex. på grund av översvämningar längs kusten, längs floder eller på grund av nederbörd)? </t>
  </si>
  <si>
    <t>Lokal väderdata (inkl. historiska data) eller uppskattning</t>
  </si>
  <si>
    <t xml:space="preserve">1: Mycket sällan: översvämning sker mycket sällan, men kan ske vid extrema väderförhållanden; 1-5 % risk för översvämning under ett år eller 1-5 gånger under 100 år 
2: Vid enstaka tillfällen: översvämning förväntas vid enstaka tillfällen vid ovanliga väderförhållanden; 5-50% risk för översvämning under ett år eller 5-50 gånger under 100 år. 
3: Vanligt: översvämning händer ofta; mer än 50% risk för översväming under ett år eller 50 gånger under 100 år, men mindre än 50 % risk för översvämning under årets samtliga månader. </t>
  </si>
  <si>
    <t>Lokal data</t>
  </si>
  <si>
    <t>Hur många floder/kanaler (naturliga eller artificiella som är större än en å eller ett dike) flyter igenom kommunen ut till havet?</t>
  </si>
  <si>
    <t>B. Rekreation och turism</t>
  </si>
  <si>
    <t>Hur många turister besöker kommunen per år (antalet övernattningar av inhemska och utländska turister)?</t>
  </si>
  <si>
    <t xml:space="preserve">
Hur många soltimmar har kommunen i genomsnitt per år?
</t>
  </si>
  <si>
    <t>Hur många stränder (officiella eller regelbundet använda stränder/kuststräckor som används för fritidsaktiviteter) finns i kommunen?</t>
  </si>
  <si>
    <r>
      <t>Vad är den sammanlagda längden på stränderna (B3)</t>
    </r>
    <r>
      <rPr>
        <sz val="14"/>
        <rFont val="Gill Sans Std"/>
        <family val="2"/>
      </rPr>
      <t>?</t>
    </r>
  </si>
  <si>
    <t>Hur många hamnar finns i kommunen?</t>
  </si>
  <si>
    <t>1: bra
2: sådär
3: dålig</t>
  </si>
  <si>
    <t>Avfallshantering (offentiga stränder)</t>
  </si>
  <si>
    <t>Direkt mänsklig påverkan
Avrinning och floder
Vind</t>
  </si>
  <si>
    <t>Direkt mänsklig påverkan
Vind</t>
  </si>
  <si>
    <t xml:space="preserve">Baserat på utvärdering av befintlig lagstiftning, studier eller medborgarundersökningar. Om det inte finns sådant underlag tillgängligt, gör en uppskattning ur kommunens synvinkel. </t>
  </si>
  <si>
    <t>Hur upplevs insamlingssystemen för skräp och förpackningsavfall på offentiga stränder (tydliga insamlingsrutiner, tillgängliga soptunnor,  avfallsförebyggande åtgärder finns implementerade etc.)?</t>
  </si>
  <si>
    <t>Hur upplevs insamlingssystemen för skräp och förpackningsavfall under utomhusevenemang (tydliga insamlingsrutiner, tillgängliga soptunnor,  avfallsförebyggande åtgärder finns implementerade etc.)?</t>
  </si>
  <si>
    <t>Hur upplevs insamlingssystemen för skräp och förpackningsavfall i parker och i andra rekreationsområden nära kusten eller floder/kanaler (tydliga insamlingsrutiner, tillgängliga soptunnor,  avfallsförebyggande åtgärder finns implementerade etc.)?</t>
  </si>
  <si>
    <t>Hur upplevs insamlingssystemen för skräp och förpackningsavfall i småbåtshamnar (tydliga insamlingsrutiner, tillgängliga soptunnor,  avfallsförebyggande åtgärder finns implementerade etc.)?</t>
  </si>
  <si>
    <t>Avfallshantering (småbåtshamnar)</t>
  </si>
  <si>
    <t>Avfallshantering (rekreationsområden)</t>
  </si>
  <si>
    <t>C. Generell nedskräpning</t>
  </si>
  <si>
    <t>Hur många hämtmatställen (restauranger, kiosker och andra ställen som erbjuder hämtmat) finns längs kuster/stränder och floder/kanaler (t.ex. närmre än 200 m)?</t>
  </si>
  <si>
    <t>Baserat på lokal data eller uppskattningar</t>
  </si>
  <si>
    <t>Hur många utomhusmarknader finns det nämre än 200 m från kuster/stränder och floder/kanaler?</t>
  </si>
  <si>
    <t>Medvetenhet och beteende (medborgarnas attityd)</t>
  </si>
  <si>
    <t>Medvetenhet och beteende (medborgarnas medvetenhet)</t>
  </si>
  <si>
    <t xml:space="preserve">Baserat på studier eller medborgarundersökningar. Om det inte finns sådant underlag tillgängligt, gör en uppskattning ur kommunens synvinkel. </t>
  </si>
  <si>
    <t>Hur är medborgarnas attityd (ansvarstagande/engagemang) vad gäller att förhindra nedskräpning av offentliga platser?</t>
  </si>
  <si>
    <t>1: inget problem
2: måttligt problem
3: stort problem</t>
  </si>
  <si>
    <t>1: &gt;2 kampanjer per år
2: 1-2 kampanjer per år
3: 0 kampanjer per år</t>
  </si>
  <si>
    <t>Baserat på lokal data</t>
  </si>
  <si>
    <t>D. Avloppsnät</t>
  </si>
  <si>
    <t>Avloppsnätet (antal anslutna hushåll)</t>
  </si>
  <si>
    <t>Baserat på data från organisationen ansvarig för avloppsnätet i kommunen</t>
  </si>
  <si>
    <t>Avloppsnätet (dagvatten)</t>
  </si>
  <si>
    <t>Hur stor andel (%) av uppkommet dagvatten släpps ut obehandlat till havet?</t>
  </si>
  <si>
    <t xml:space="preserve">Nedskräpningspotential från avloppsnätet </t>
  </si>
  <si>
    <t>Avloppsnätet</t>
  </si>
  <si>
    <t xml:space="preserve">1: hög: dagvatten behandlas fysiskt, kemiskt och biologiskt
2: sådär: dagvatten genomfår fysisk behandling.
3: låg: dagvatten släpps ut obehandlat till recipient. </t>
  </si>
  <si>
    <t xml:space="preserve">Avloppsnätet (bräddning) </t>
  </si>
  <si>
    <t xml:space="preserve">Hur ofta förekommer bräddning, det vill säga att orenat avloppsvatten släpps ut till följd av att ledningsnät eller reningsverk är överbelastat och vattenmängden är större än vad VA-systemet klarar av? </t>
  </si>
  <si>
    <t>1: aldrig eller mycket sällan: en gång vart tjugonde år
2: ibland: minst en gång var tionde år
3: ofta: varje år</t>
  </si>
  <si>
    <t>Baserat på studier eller medborgarundersökningar. Om det inte finns sådant underlag tillgängligt, gör en uppskattning ur kommunens eller VA-bolagets synvinkel</t>
  </si>
  <si>
    <t>Medvetenhet och beteende (nedspolning av föremål i toaletten)</t>
  </si>
  <si>
    <t>Avfallshantering (utomhusevenemang)</t>
  </si>
  <si>
    <t>E. Insamling och behandling av avfall</t>
  </si>
  <si>
    <t>Baserat på lokal data (nationell/Eurostat om lokal data inte finns tillgängligt)</t>
  </si>
  <si>
    <t xml:space="preserve">1: deponi &lt;10%, materialåtervinning &gt; 50% 
2: deponi 10-70%, materialåtervinning 30-50% 
3: deponi &gt;70%, materialåtervinning &gt; 50% </t>
  </si>
  <si>
    <t>Hur stor andel (%) av hushållen och företagen som är skyldiga att ha ett avfallsabonnemang hos kommunen har ett abonnemang?</t>
  </si>
  <si>
    <t>Nedskräpningspotential från insamling och behandling av avfall i kommunen</t>
  </si>
  <si>
    <t>Är avfallshantering ett separat ansvarsområde i kommunen?</t>
  </si>
  <si>
    <t>Baserat på lokal information</t>
  </si>
  <si>
    <t>Baserat på lokal information eller tidigare studier</t>
  </si>
  <si>
    <t>Kommunal avfallshantering (täckningsgrad avfallsinsamling)</t>
  </si>
  <si>
    <t>Kommunal avfallshantering (kommunal avfallsplan)</t>
  </si>
  <si>
    <t>Gamla deponier</t>
  </si>
  <si>
    <t>Täcks hela kommunen av organiserad avfallshämtning av kommunen eller av kommunen kontrakterade entreprenörer?</t>
  </si>
  <si>
    <t>1: ja
2: delvis
3: nej</t>
  </si>
  <si>
    <t>1: ja, ansvaret är tydligt definierat, det finns en separat enhet och tillräckligt med mänskliga resurser
2: delvis, ansvaret är delvis definierat, uppdelat mellan olika enheter, otillräckliga mänskliga resurser
3: nej, ansvaret är inte tydligt definierat, det finns ingen enhet som har det övergripande ansvaret, brist på mänskliga resurser</t>
  </si>
  <si>
    <t>Finns det en kommunal avfallsplan och kommunala föreskrifter i kommunen?</t>
  </si>
  <si>
    <t>1: antagen och gällande
2: under framtagande
3: nej</t>
  </si>
  <si>
    <t>Utgör gamla deponier en potentiell källa till marin nedskräpning (inte stängda enligt regelverket, belägna i potentiella översvämningsområden etc.)?</t>
  </si>
  <si>
    <t>1: nej, gäller för alla gamla deponier
2: delvis, gäller för några deponier
3: ja, gäller för alla gamla deponier</t>
  </si>
  <si>
    <t>Aktiva deponier och avfallsbehandlingsanläggningar</t>
  </si>
  <si>
    <t>Utgör aktiva deponier och andra stora avfallsbehandlingsanläggningar en potentiell källa till marin nedskräpning (t.ex. genom att skräp kan komma ut i miljön eller på grund av att de ligger nära översvämningsområden)?</t>
  </si>
  <si>
    <t>1: nej, gäller för alla anläggningar
2: delvis, gäller för några anläggningar
3: ja, gäller för alla anläggningar</t>
  </si>
  <si>
    <t>1: inga eller mycket få: 0-5
2: flera: 6-20
3: många: &gt;20</t>
  </si>
  <si>
    <t>Medvetenhet och beteende (avfallsinsamling och källsorteringskampanjer)</t>
  </si>
  <si>
    <t>1: &gt;5 kampanjer per år
2: 1-5 kampanjer per år
3: 0 kampanjer per år</t>
  </si>
  <si>
    <r>
      <t xml:space="preserve">Hur ofta genomför kommunen eller andra relevanta organisationer publika kampanjer/evenemang för att förbättra insamlingen och källsorteringen av avfall?
</t>
    </r>
    <r>
      <rPr>
        <i/>
        <sz val="14"/>
        <rFont val="Gill Sans Std"/>
        <family val="2"/>
      </rPr>
      <t>Vänligen ange målgruppen och den genomsnittliga längden på kampanjerna i kommentarsfältet.</t>
    </r>
    <r>
      <rPr>
        <i/>
        <sz val="14"/>
        <rFont val="Gill Sans Std"/>
        <family val="2"/>
      </rPr>
      <t xml:space="preserve"> </t>
    </r>
  </si>
  <si>
    <t>Offentliga insamlingssystem för förpackningar</t>
  </si>
  <si>
    <t xml:space="preserve">Hur välfungerande är de offentliga insamlingssystemen för förpackningar i kommunen (tillgänglighet, användarvändlighet etc.)?
</t>
  </si>
  <si>
    <t>1: fungerar bra
2: fungerar medelmåttigt
3: fungerar dåligt</t>
  </si>
  <si>
    <t>Offentliga insamlingssystem för förpackningar (pantsystem)</t>
  </si>
  <si>
    <t>1: ja
3: nej</t>
  </si>
  <si>
    <t>Nedskräpningspotential från kommunal avfallshantering</t>
  </si>
  <si>
    <t>Är renhållning av allmän plats ett separat ansvarsområde i kommunen?</t>
  </si>
  <si>
    <t>Renhållning av allmän plats (andel allmän plats)</t>
  </si>
  <si>
    <t>Renhållning av allmän plats (områden)</t>
  </si>
  <si>
    <t>F. Renhållning av allmän plats</t>
  </si>
  <si>
    <t>Floder och vattendrag
Vind</t>
  </si>
  <si>
    <t>Renhållning av allmän plats (kvalitet)</t>
  </si>
  <si>
    <t xml:space="preserve">1: bra
2: sådär
3: dålig
</t>
  </si>
  <si>
    <t xml:space="preserve">Floder och vattendrag
</t>
  </si>
  <si>
    <t>Renhållning av allmän plats (snödumpning)</t>
  </si>
  <si>
    <t xml:space="preserve">Hur hanteras snö som har samlats upp på allmän plats? </t>
  </si>
  <si>
    <t>1: dumpas på anvisad plats på land långt ifrån kusten och från floder/kanaler där åtgärder är vidtagna så att smältvatten inte når havet. 
2: dumpas på anvisad plats på land långt ifrån kusten och från floder/kanaler, men åtgärder är inte vidtagna för att förhindra smältvatten att nå havet. 
3: dumpas nära havet eller nära floder/kanaler.</t>
  </si>
  <si>
    <t xml:space="preserve">Nedskräpningspotential från nedskräpning av allmän plats </t>
  </si>
  <si>
    <t>G. Industrier och annan verksamhet</t>
  </si>
  <si>
    <t>Nedskräpningpotential från kommersiella hamnar</t>
  </si>
  <si>
    <t xml:space="preserve">Hur väl utbyggt är avfallshanteringssystemet för verksamheter (tillgänglighet på privata avfallstjänster, behandlingskapacitet, servicenivå etc.)? 
</t>
  </si>
  <si>
    <t>1: fungerar bra
2: fungerar sådär
3: fungerar dåligt</t>
  </si>
  <si>
    <t>1: inget problem
2: medelmåttigt problem
3: stort problem</t>
  </si>
  <si>
    <t>Avfallshantering (hamnar)</t>
  </si>
  <si>
    <t xml:space="preserve">Baserat på studier, inspektioner och incidentrapporter etc. Om det inte finns sådant underlag tillgängligt, gör en uppskattning ur kommunens synvinkel. </t>
  </si>
  <si>
    <t>Baserat på studier. Om det inte finns studier tillgängliga, basera bedömningen på observationer/uppskattningar ur kommunens synvinkel.</t>
  </si>
  <si>
    <t>1: håller inte med
2: varken håller med eller inte
3: håller med</t>
  </si>
  <si>
    <t>Avfallshantering (bygg- och rivningsavfall)</t>
  </si>
  <si>
    <t>H. Jordbruk</t>
  </si>
  <si>
    <t>Avfallshantering (jordbruksmark)</t>
  </si>
  <si>
    <t>1: &lt;10% av kommunal mark
2:  10-30% av kommunal mark
3: &gt;30% av kommunal mark</t>
  </si>
  <si>
    <t>Nedskräpningspotential från jordbruk</t>
  </si>
  <si>
    <t>Mänsklig direkt
Floder och vattendrag</t>
  </si>
  <si>
    <t xml:space="preserve">Hur väl utbyggt är avfallshanteringssystemet för jordbrukssektorn (tillgänglighet på privata avfallstjänster, behandlingskapacitet, servicenivå etc.)? 
</t>
  </si>
  <si>
    <t>Avfallshantering för jordbrukssektorn (servicenivå)</t>
  </si>
  <si>
    <t xml:space="preserve">Baserat på studier eller feedback från lokala lantbrukare eller myndigheter. Om det inte finns sådant underlag tillgängligt, gör en uppskattning ur kommunens synvinkel. </t>
  </si>
  <si>
    <t>Generell nedskräpningspotential i kommunen med hänsyn till socioekonomi och geografiska aspekter</t>
  </si>
  <si>
    <t>Metodik för kartläggning av källor och spridningvägar för marint skräp</t>
  </si>
  <si>
    <t>►Checklista</t>
  </si>
  <si>
    <t>Checklistan är uppdelad i aktuella områden baserat på urval av källor och spridningsvägar som kan vara mest relevanta för kommunerna. Det har beaktats att källorna och spridningsvägarna är relevanta i samband med utvecklingen av övervakningsprogram för marint skräp och handlingsplaner (åtgärder) för att minska marint skräp. Källor är mer relevanta för olika verksamheter inom kommunens ansvarsområde (t.ex. avfallshantering, gaturengöring, avloppsrening) eller ekonomiska aktiviteter (turism och rekreation, industriell och kommersiell verksamhet, jordbruk) där skräp genereras. Information om relaterade spridningsvägar ger kunskap om hur skräp från varje källa finner sin väg till havet, vilket är viktigt för utvecklingen av övervaknings- och minskningsåtgärder. Checklistans struktur är baserad på klassificering av potentiella källor som anges i bakgrundsrapporten om kartläggning av källor och spridningsvägar för marint skräp (framställd inom ramen för BLASTIC-projektet, finns på www.blastic.eu).</t>
  </si>
  <si>
    <t xml:space="preserve">Det finns två typer av frågor i checklistan som är separerade i olika färger (rosa och blå):
</t>
  </si>
  <si>
    <t>Checklistan möjliggör enkel kartläggning av källor och spridningsvägar för marint skräp i kommuner samt bedömning av potentialen för generering av marint skräp från de angivna källorna och spridningsvägarna. Det innefattar identifiering och förståelse av de lokala förhållandena som kan påverka skräpströmmarna i kommunen.</t>
  </si>
  <si>
    <t xml:space="preserve">• Blå - Potentiell generering av marint skräp baserat på bedömda källor och relaterade specifika aktiviteter och problem. I det här avsnittet beskrivs och granskas orsakerna till generering av marint skräp mer specifikt. Dessa frågor avser de aktiviteter och problem som kommunen kan påverka genom att implementera avfallshantering, avfallsreduktion eller andra åtgärder. Dessa aktiviteter och problem kommer att ligga till grund för prioritering och utveckling av handlingsplanen (definierande åtgärder) för att minska marint skräp. </t>
  </si>
  <si>
    <t>Ett genomsnittligt bedömningsresultat för varje sektion räknas ut automatiskt i slutet av varje avsnitt. Detta gör det möjligt att jämföra potentialen för generering av marint skräp i olika sektioner. Observera att när inga frågor är besvarade är det genomsnittliga bedömningsresultatet "2" på grund av formeln.</t>
  </si>
  <si>
    <t>Förklaring av kolumner:</t>
  </si>
  <si>
    <r>
      <rPr>
        <b/>
        <sz val="14"/>
        <rFont val="Gill Sans Std"/>
        <family val="2"/>
      </rPr>
      <t xml:space="preserve">Spridningsväg: </t>
    </r>
    <r>
      <rPr>
        <sz val="14"/>
        <rFont val="Gill Sans Std"/>
        <family val="2"/>
      </rPr>
      <t xml:space="preserve">Denna kolumn hänvisar till den spridningsväg som varje fråga är kopplad till. Spridningsväg hänvisar till hur skräp når havet. Spridningsvägar undersöktes i bakgrundsrapporten för BLASTIC-projektet. </t>
    </r>
  </si>
  <si>
    <r>
      <rPr>
        <b/>
        <sz val="14"/>
        <rFont val="Gill Sans Std"/>
        <family val="2"/>
      </rPr>
      <t>Informationskälla/referens:</t>
    </r>
    <r>
      <rPr>
        <sz val="14"/>
        <rFont val="Gill Sans Std"/>
        <family val="2"/>
      </rPr>
      <t xml:space="preserve"> I denna kolumn finns potentiella källor där information för den specifika frågan kan hittas. När informationen hittas och frågorna besvaras, vänligen ange den faktiska källan från vilken informationen erhölls för att svara på den aktuella frågan. Generellt bör svaren på frågorna baseras på statistik, studier, databaser eller annan liknande data. Om dessa inte är tillgängliga, baseras svaren på bedömning / yttrande av relevanta experter i myndigheten.</t>
    </r>
  </si>
  <si>
    <r>
      <rPr>
        <b/>
        <sz val="14"/>
        <rFont val="Gill Sans Std"/>
        <family val="2"/>
      </rPr>
      <t>Svar:</t>
    </r>
    <r>
      <rPr>
        <sz val="14"/>
        <rFont val="Gill Sans Std"/>
        <family val="2"/>
      </rPr>
      <t xml:space="preserve"> Vänligen för in dina svar (exakta eller uppskattade numeriska värden) på frågorna i den här kolumnen. Om svaret är kvalitativt kan du lägga in det i "Bedömningsresultat" -cellen baserat på poängnivåerna.</t>
    </r>
  </si>
  <si>
    <r>
      <rPr>
        <b/>
        <sz val="14"/>
        <rFont val="Gill Sans Std"/>
        <family val="2"/>
      </rPr>
      <t xml:space="preserve">Vägledning/bedömningsnivåer: </t>
    </r>
    <r>
      <rPr>
        <sz val="14"/>
        <rFont val="Gill Sans Std"/>
        <family val="2"/>
      </rPr>
      <t xml:space="preserve">Denna kolumn utgör grunden för bedömningen. Välj poängen som motsvarar ditt svar från den här kolumnen och sätt in i cellen som heter "Bedömningsresultat". Se nedan. </t>
    </r>
  </si>
  <si>
    <t xml:space="preserve">Observera att denna kolumn endast tillåter att man skriver in värdena 1, 2 eller 3. 1 (grön) refererar till låg potential, 2 (gul) refererar till medium potential, 3 (röd) refererar till hög potential. Vänligen ange det numeriska värdet (poäng) så visas färgen automatiskt. </t>
  </si>
  <si>
    <r>
      <rPr>
        <b/>
        <sz val="14"/>
        <rFont val="Gill Sans Std"/>
        <family val="2"/>
      </rPr>
      <t>Övrig information/kommentarer:</t>
    </r>
    <r>
      <rPr>
        <sz val="14"/>
        <rFont val="Gill Sans Std"/>
        <family val="2"/>
      </rPr>
      <t xml:space="preserve"> Lägg till eventuella kommentarer eller ytterligare information som verkar relevanta i denna kolumnen. För vissa frågor har det angivits vilken information som ska läggas till i det här avsnittet. </t>
    </r>
  </si>
  <si>
    <t>►Prioritering</t>
  </si>
  <si>
    <r>
      <t>Syftet med prioriteringen är att hjälpa till att välja ut de mest kritiska områden som behöver åtgärdas i den lokala handlingsplanen för minskning av marint skräp. Detta prioriteringsverktyg rekommenderas, men annan metod kan användas om sådan finns på plats i kommunen.</t>
    </r>
    <r>
      <rPr>
        <b/>
        <sz val="12"/>
        <rFont val="Gill Sans Std"/>
        <family val="2"/>
      </rPr>
      <t/>
    </r>
  </si>
  <si>
    <t>Prioriteringen bör endast utföras för problem som rör frågorna i den blå sektionen. Alla aktiviteter och problem (frågor) som har höga (röda) eller medelstora (gula) potentiella bedömningsresultat bör ingå i prioriteringen. Prioritering kommer att utföras för aktiviteter och problem relaterade till frågor. Resultatet av prioriteringen gör det möjligt att rangordna aktiviteter och problem. Ju högre rankningsresultatet för ett problem är desto mer rekommenderas att lägga till respektive problem i handlingsplanen. Det slutliga urvalet av aktiviteter och frågor som ska behandlas i handlingsplanen är emellertid upp till kommunen att besluta (det är inte obligatoriskt att bara välja problem med högre rakningsresultat).</t>
  </si>
  <si>
    <r>
      <t xml:space="preserve">Det strategiska </t>
    </r>
    <r>
      <rPr>
        <sz val="14"/>
        <rFont val="Gill Sans Std"/>
        <family val="2"/>
      </rPr>
      <t>kriteriet i prioriteringen tar upp om det finns några nationella eller lokala strategiska aktiviteter eller mål (t.ex. avfallshanteringsplan, hållbarhetsplan eller andra relevanta planer och strategier) som kommunen måste följa.</t>
    </r>
  </si>
  <si>
    <r>
      <t xml:space="preserve">Det ekonomiska </t>
    </r>
    <r>
      <rPr>
        <sz val="14"/>
        <rFont val="Gill Sans Std"/>
        <family val="2"/>
      </rPr>
      <t xml:space="preserve">kriteriet fokuserar på potentiella direkta eller indirekta kostnader som kan orsakas av problemet (till exempel avgifter för icke-åtgärd, nedbrytningskostnader etc.). Den här frågan kan besvaras mer generellt och är inte nödvändigtvis enbart kopplad till kostnader tillhörande marint skräp. </t>
    </r>
  </si>
  <si>
    <r>
      <t xml:space="preserve">Det sociala </t>
    </r>
    <r>
      <rPr>
        <sz val="14"/>
        <rFont val="Gill Sans Std"/>
        <family val="2"/>
      </rPr>
      <t>kriteriet fokuserar främst på intressenter och deras potentiella inställning till aktiviteten/problemet.</t>
    </r>
  </si>
  <si>
    <r>
      <t xml:space="preserve">Det miljömässiga </t>
    </r>
    <r>
      <rPr>
        <sz val="14"/>
        <rFont val="Gill Sans Std"/>
        <family val="2"/>
      </rPr>
      <t xml:space="preserve">kriteriet är direkt kopplat till marint skräp - hur problemet påverkar generering av marint skräp . Detta kan utvärderas genom att uppskatta mängden skräp som potentiellt kan komma till havet på grund av denna aktivitet/problem. </t>
    </r>
  </si>
  <si>
    <t xml:space="preserve">Svaren på kriterier-frågorna är kvalitativa och baserade på bedömning/yttrande av myndighet (experter) som utför kartläggningen. Observera att endast värdena 1, 2 eller 3 kan infogas som svar. </t>
  </si>
  <si>
    <r>
      <t>Ranking -</t>
    </r>
    <r>
      <rPr>
        <sz val="14"/>
        <rFont val="Gill Sans Std"/>
        <family val="2"/>
      </rPr>
      <t xml:space="preserve"> Svaren från alla fem kriterier multipliceras i rankningen. Ju högre värdet i rankningscellen är, desto högre är prioriteten för aktiviteten / problemet. Alla kriterierna måste besvaras, annars förblir rank-värdet 0. </t>
    </r>
  </si>
  <si>
    <t>►Definitioner</t>
  </si>
  <si>
    <t xml:space="preserve">►Projektpartners: </t>
  </si>
  <si>
    <t>Denna checklista har utarbetats under projektet BLASTIC 2016-2018 finansierat av Central Baltic Program 2014-2020. Denna publikation återspeglar endast upphovsmannens synpunkter, och kommissionen kan inte hållas ansvarig för någon användning som kan göras av informationen den innehåller.</t>
  </si>
  <si>
    <t>Frågans nummer</t>
  </si>
  <si>
    <t xml:space="preserve">Aktivitet eller problem
</t>
  </si>
  <si>
    <r>
      <rPr>
        <b/>
        <sz val="12"/>
        <color rgb="FF000000"/>
        <rFont val="Gill Sans Std"/>
        <family val="2"/>
      </rPr>
      <t>Strategi</t>
    </r>
    <r>
      <rPr>
        <sz val="12"/>
        <color rgb="FF000000"/>
        <rFont val="Gill Sans Std"/>
        <family val="2"/>
      </rPr>
      <t xml:space="preserve">
Är problemet relaterat till några (nationella eller lokala) strategiska mål inom kommunen? 
</t>
    </r>
    <r>
      <rPr>
        <b/>
        <sz val="12"/>
        <color rgb="FF000000"/>
        <rFont val="Gill Sans Std"/>
        <family val="2"/>
      </rPr>
      <t>1: Nej
3: Ja</t>
    </r>
  </si>
  <si>
    <r>
      <t xml:space="preserve">Ekonomi
</t>
    </r>
    <r>
      <rPr>
        <sz val="12"/>
        <color rgb="FF000000"/>
        <rFont val="Gill Sans Std"/>
        <family val="2"/>
      </rPr>
      <t>Kan detta problem potentiellt orsaka</t>
    </r>
    <r>
      <rPr>
        <sz val="12"/>
        <color rgb="FF000000"/>
        <rFont val="Gill Sans Std"/>
        <family val="2"/>
      </rPr>
      <t xml:space="preserve"> (direkta eller indirekta) finansiella kostnader?</t>
    </r>
    <r>
      <rPr>
        <b/>
        <sz val="12"/>
        <color rgb="FF000000"/>
        <rFont val="Gill Sans Std"/>
        <family val="2"/>
      </rPr>
      <t xml:space="preserve">
1:  Nej
2: Ja, låga kostnader
3: Ja, signifikanta kostnader</t>
    </r>
  </si>
  <si>
    <r>
      <t xml:space="preserve">Det rättsliga </t>
    </r>
    <r>
      <rPr>
        <sz val="14"/>
        <rFont val="Gill Sans Std"/>
        <family val="2"/>
      </rPr>
      <t>kriteriet i prioriteringen tar upp om det finns nationella eller lokala rättsliga krav i samband med aktiviteten/frågan.</t>
    </r>
  </si>
  <si>
    <r>
      <t xml:space="preserve">Rättsligt
</t>
    </r>
    <r>
      <rPr>
        <sz val="12"/>
        <color rgb="FF000000"/>
        <rFont val="Gill Sans Std"/>
        <family val="2"/>
      </rPr>
      <t xml:space="preserve">Är problemet relaterat till några rättsliga (nationalla eller lokala) krav inom kommunen?
</t>
    </r>
    <r>
      <rPr>
        <b/>
        <sz val="12"/>
        <color rgb="FF000000"/>
        <rFont val="Gill Sans Std"/>
        <family val="2"/>
      </rPr>
      <t>1: Nej
3: Ja</t>
    </r>
  </si>
  <si>
    <r>
      <t xml:space="preserve">Socialt
</t>
    </r>
    <r>
      <rPr>
        <sz val="12"/>
        <color rgb="FF000000"/>
        <rFont val="Gill Sans Std"/>
        <family val="2"/>
      </rPr>
      <t>Är detta problem viktigt för intressenter</t>
    </r>
    <r>
      <rPr>
        <sz val="12"/>
        <color rgb="FF000000"/>
        <rFont val="Gill Sans Std"/>
        <family val="2"/>
      </rPr>
      <t xml:space="preserve"> (allmänheten, näringslivet, media etc.)?</t>
    </r>
    <r>
      <rPr>
        <b/>
        <sz val="12"/>
        <color rgb="FF000000"/>
        <rFont val="Gill Sans Std"/>
        <family val="2"/>
      </rPr>
      <t xml:space="preserve">
1: Inte viktigt
2: Liten betydelse
3: Stor betydande för många olika intressenter</t>
    </r>
  </si>
  <si>
    <r>
      <t xml:space="preserve">Miljö 
</t>
    </r>
    <r>
      <rPr>
        <sz val="12"/>
        <rFont val="Gill Sans Std"/>
        <family val="2"/>
      </rPr>
      <t xml:space="preserve">Hur stor mängd marint skräp kan potentiellt nå havet på grund av detta problem? </t>
    </r>
    <r>
      <rPr>
        <b/>
        <sz val="12"/>
        <rFont val="Gill Sans Std"/>
        <family val="2"/>
      </rPr>
      <t xml:space="preserve">
1: Liten
2: Medium
3: Stor</t>
    </r>
  </si>
  <si>
    <t>Rankning</t>
  </si>
  <si>
    <t>Prioritering av problemet
Endast värdena 1, 2 eller 3 är tillåtna</t>
  </si>
  <si>
    <t>A. Generell socioekonomi och geografi i kommunen.</t>
  </si>
  <si>
    <r>
      <t xml:space="preserve">Denna metodik är en hjälp vid kartläggning av källor och spridningsvägar för plastskräp inom en kommun. Resultatet av kartläggningen utgör en grund för att utveckla lokala handlingsplaner för förebyggande och minskning av marint skräp. Metodiken består av en </t>
    </r>
    <r>
      <rPr>
        <b/>
        <sz val="14"/>
        <rFont val="Gill Sans Std"/>
        <family val="2"/>
      </rPr>
      <t>checklista för att kartlägga källor och spridningvägar för marint skräp</t>
    </r>
    <r>
      <rPr>
        <sz val="14"/>
        <rFont val="Gill Sans Std"/>
        <family val="2"/>
      </rPr>
      <t xml:space="preserve"> och </t>
    </r>
    <r>
      <rPr>
        <b/>
        <sz val="14"/>
        <rFont val="Gill Sans Std"/>
        <family val="2"/>
      </rPr>
      <t>prioriteringsverktyg</t>
    </r>
    <r>
      <rPr>
        <sz val="14"/>
        <rFont val="Gill Sans Std"/>
        <family val="2"/>
      </rPr>
      <t xml:space="preserve"> för att välja ut de mest kritiska områdena som måste åtgärdas i den lokala handlingsplanen för minskning av marint skräp.</t>
    </r>
  </si>
  <si>
    <t xml:space="preserve">• Rosa - Potentiell generering av marint skräp av kommunen med hänsyn till kommunens karaktär (kommunens allmänna socioekonomiska och geografiska egenskaper samt källspecifika egenskaper som illustrerar kommunens utvecklingsnivå i samband med specifika frågor (avfallshantering, avfallshantering etc.). Dessa frågor ger generell eller källarelaterad bakgrundsinformation om potentialen för generering av marint skräp som inte används för att definiera åtgärder eller förbereda handlingsplanen, men ändå är viktiga för att förstå de allmänna förutsättningarna som påverkar kommunens potentiella generering av marint skräp. </t>
  </si>
  <si>
    <r>
      <rPr>
        <b/>
        <sz val="14"/>
        <rFont val="Gill Sans Std"/>
        <family val="2"/>
      </rPr>
      <t xml:space="preserve">Källa: </t>
    </r>
    <r>
      <rPr>
        <sz val="14"/>
        <rFont val="Gill Sans Std"/>
        <family val="2"/>
      </rPr>
      <t xml:space="preserve">Denna kolumn hänvisar till de källor som frågorna i det här avsnittet är kopplade till. Källor kan betraktas som sektorer / aktiviteter i samhället eller industri där skräp härstammar från. Källorna valdes i bakgrundsrapporten för BLASTIC-projektet. </t>
    </r>
  </si>
  <si>
    <r>
      <rPr>
        <b/>
        <sz val="14"/>
        <rFont val="Gill Sans Std"/>
        <family val="2"/>
      </rPr>
      <t>Bedömningsresultat:</t>
    </r>
    <r>
      <rPr>
        <sz val="14"/>
        <rFont val="Gill Sans Std"/>
        <family val="2"/>
      </rPr>
      <t xml:space="preserve"> Syftet med bedömningen är att utvärdera mängden marint skräp som potentiellt genereras genom det specifika problemet som är relaterad till frågan. Resultatet av bedömningen (mängden marint skräp som potentiellt genereras) visar behovet av ytterligare reducering och minskningsåtgärder. </t>
    </r>
  </si>
  <si>
    <t>Prioriteringen baseras på fem kriterier: rättsliga, strategiska, ekonomiska, sociala och miljömässiga aspekter:</t>
  </si>
  <si>
    <r>
      <rPr>
        <b/>
        <sz val="14"/>
        <rFont val="Gill Sans Std"/>
        <family val="2"/>
      </rPr>
      <t>Förutsättningar och aktivitetsområden</t>
    </r>
    <r>
      <rPr>
        <sz val="14"/>
        <rFont val="Gill Sans Std"/>
        <family val="2"/>
      </rPr>
      <t>: Denna kolumn innehåller kategorisering av aktivitetsområdena och problem relaterade till källspecifika frågor. Detta gör det möjligt att koppla samman problemområden och problem med potentiella förebyggande och minskande åtgärder under utarbetandet av handlingsplan för minskning av marint skräp.</t>
    </r>
  </si>
  <si>
    <t>Förutsättningar och aktivitetsområden</t>
  </si>
  <si>
    <t>Geografiska karaktärsdrag (landbaserat område)</t>
  </si>
  <si>
    <t>Geografiska karaktärsdrag (längd av kuststräckan)</t>
  </si>
  <si>
    <t>Hur lång är kuststräckan (hav) inom kommunen?  [km]</t>
  </si>
  <si>
    <t>Geografiska karaktärsdrag (floder/kanaler)</t>
  </si>
  <si>
    <t>Klimat (soltimmar)</t>
  </si>
  <si>
    <t>Hur många storskaliga offentliga evenemang (fler än 1000 besökare och matservering) anordnas utomhus i kommunen varje år (t.ex festivaler)?</t>
  </si>
  <si>
    <t>Socioekonomiska förutsättningar (befolkningstäthet)</t>
  </si>
  <si>
    <t>Socioekonomiska förutsättningar (antal turister)</t>
  </si>
  <si>
    <t>Kommunens förutsättningar (antal stränder)</t>
  </si>
  <si>
    <t>Kommunens förutsättningar (längden på stränderna)</t>
  </si>
  <si>
    <t>Socioekonomiska förutsättningar (offentliga utomhus-evenemang)</t>
  </si>
  <si>
    <t>Kommunens förutsättningar (rekreationsområden)</t>
  </si>
  <si>
    <t>Kommunens förutsättningar (hamnar)</t>
  </si>
  <si>
    <t>Nedskräpningspotential från rekreation och turism baserat på socioekonomiska och geografiska förutsättningar i kommunen</t>
  </si>
  <si>
    <t>Nedskräpningspotential från reaktionsområden och turism baserat på utvärderade förutsättningar</t>
  </si>
  <si>
    <t>Socioekonomiska förutsättningar (hämtmat (take away))</t>
  </si>
  <si>
    <t>Socioekonomiska förutsättningar (utomhusmarknader)</t>
  </si>
  <si>
    <t>Nedskräpningspotential  baserat på socioekonomiska och geografiska förutsättningar i kommunen</t>
  </si>
  <si>
    <r>
      <t xml:space="preserve">Hur många andra större mötesplatser finns det längs kuster/stränder och floder/kanaler (t.ex. parker, festivaler, mässor och strandpromenader)? 
</t>
    </r>
    <r>
      <rPr>
        <i/>
        <sz val="14"/>
        <rFont val="Gill Sans Std"/>
      </rPr>
      <t xml:space="preserve">Ge exempel på eller namnge de viktigaste mötesplatserna i kommentarsfältet. </t>
    </r>
  </si>
  <si>
    <r>
      <t xml:space="preserve">Uppfattas nedskräpning generellt sett som ett problem i kommunen? 
</t>
    </r>
    <r>
      <rPr>
        <i/>
        <sz val="14"/>
        <rFont val="Gill Sans Std"/>
        <family val="2"/>
      </rPr>
      <t>Var vänlig lista de plaster/områden som förknippas med nedskräpning i kommentarsfältet.</t>
    </r>
    <r>
      <rPr>
        <sz val="14"/>
        <rFont val="Gill Sans Std"/>
        <family val="2"/>
      </rPr>
      <t xml:space="preserve">
</t>
    </r>
  </si>
  <si>
    <t>Medvetenhet och beteende (kampanjer för ökad medvetenhet om skräp)</t>
  </si>
  <si>
    <r>
      <t xml:space="preserve">Hur ofta organiserar kommunen kampanjer för ökad medvetenhet om skräp? 
</t>
    </r>
    <r>
      <rPr>
        <i/>
        <sz val="14"/>
        <rFont val="Gill Sans Std"/>
      </rPr>
      <t>Var vänlig ange målgrupp och genomsnittslängd för kampanjen i kommentarfältet</t>
    </r>
  </si>
  <si>
    <t>Hur stor är andelen (%) hushåll som inte är anslutna till det kommunala avloppsnätet?</t>
  </si>
  <si>
    <t>Nedskräpningspotential baserat på utvärdering av förutsättningar inom området "generell nedskräpning".</t>
  </si>
  <si>
    <r>
      <t xml:space="preserve">Vad är nivån på avfallshanteringssystemet i kommunen? 
</t>
    </r>
    <r>
      <rPr>
        <i/>
        <sz val="14"/>
        <rFont val="Gill Sans Std"/>
      </rPr>
      <t xml:space="preserve">Vänligen tilldela kommunen en av tre grupper baserat på avfallshanteringssystemets nivå. </t>
    </r>
  </si>
  <si>
    <t>Förutsättningar för avfallshantering (utvecklingsnivå)</t>
  </si>
  <si>
    <t>Förutsättningar för avfallshantering (anslutningsgrad)</t>
  </si>
  <si>
    <t>Förutsättningar för avfallshantering (deponier i drift)</t>
  </si>
  <si>
    <t>Förutsättningar för avfallshantering (gamla deponier)</t>
  </si>
  <si>
    <t>Förutsättningar för avfallshantering (avfallsbehandlingsanläggningar)</t>
  </si>
  <si>
    <r>
      <t xml:space="preserve">Hur många gamla deponier som är tagna ur drift finns i kommunen?
</t>
    </r>
    <r>
      <rPr>
        <i/>
        <sz val="14"/>
        <rFont val="Gill Sans Std"/>
        <family val="2"/>
      </rPr>
      <t>Vänligen notera hur många deponier som finns närme än 1 km från kusten i kommentarsfältet.</t>
    </r>
  </si>
  <si>
    <r>
      <t xml:space="preserve">Hur många aktiva deponier finns det i kommunen?
</t>
    </r>
    <r>
      <rPr>
        <i/>
        <sz val="14"/>
        <rFont val="Gill Sans Std"/>
        <family val="2"/>
      </rPr>
      <t>Vänligen notera hur många deponier som finns närme än 1 km från kusten i kommentarsfältet.</t>
    </r>
  </si>
  <si>
    <r>
      <t xml:space="preserve">Hur många större avfallsbehandlingsanläggningar finns det i kommunen (sorteringsanläggningar eller andra  behandlingsanläggningar)?
</t>
    </r>
    <r>
      <rPr>
        <i/>
        <sz val="14"/>
        <rFont val="Gill Sans Std"/>
        <family val="2"/>
      </rPr>
      <t>Vänligen notera hur många deponier som finns närme än 1 km från kusten i kommentarsfältet.</t>
    </r>
  </si>
  <si>
    <t>Kommunal avfallshantering (kommunens ansvar)</t>
  </si>
  <si>
    <t>Upplevs nedspolning av föremål (t.ex. kondomer, tamponger och bindor) som ett problem i kommunen?</t>
  </si>
  <si>
    <t>Baserat på lokal information (överträdelsesrapporter etc.)</t>
  </si>
  <si>
    <t>Finns det ett pantsystem för förpackningar i kommunen?</t>
  </si>
  <si>
    <t>Hur stor andel (%) av kommunen är allmän plats (inklusive gator och motorvägar)?</t>
  </si>
  <si>
    <t>Renhållning av allmän plats (förvaltning)</t>
  </si>
  <si>
    <t>Hur stor andel (%) av allmän plats inom kommunen (inklusive gator och motorvägar) städas regelbundet?</t>
  </si>
  <si>
    <t xml:space="preserve">Hur uppfattas kvaliteten av kommunens städning av allmän plats (gator, torg, bänkar och gatukonst hålls rena, väl underhållna etc.) inom kommunen? </t>
  </si>
  <si>
    <t>Infrastruktur runt renhållning av allmän plats (papperskorgar)</t>
  </si>
  <si>
    <t>Infrastruktur runt renhållning av allmän plats (behållare för fimpar)</t>
  </si>
  <si>
    <t>Hur väl utbyggt är papperskorg-nätverket (täthet och tillgänglighet) på allmän plats inom kommunen?</t>
  </si>
  <si>
    <t>Hur väl utbyggt är nätverket för fimp-behållare (täthet och tillgänglighet) på allmän plats inom kommunen?</t>
  </si>
  <si>
    <t>Infrastruktur runt renhållning av allmän plats (papperskorgars utformning)</t>
  </si>
  <si>
    <t>Är utformningen av papperskorgar problematisk (användarvänlighet, fåglars åtkomst till skräpet, vindskyddat etc.) inom kommunen?</t>
  </si>
  <si>
    <t xml:space="preserve">Hur stor andel (%) av kommunen är verksamhetsägd mark?
</t>
  </si>
  <si>
    <t>Vad är antalet kommersiella hamnar (för lasttrafik, fiske, passagerare etc.)?</t>
  </si>
  <si>
    <t>Avfallshanteringens (industrier och andra verksamheter) servicenivå</t>
  </si>
  <si>
    <t>Avfallshantering (industrier och andra verksamheter) för verksamhetsägd mark</t>
  </si>
  <si>
    <t>Avfallshantering (industrier och andra verksamheter) för kommersiella hamnar</t>
  </si>
  <si>
    <t>Medvetenhet och beteende (medvetenhet hos industrier/verksamheter)</t>
  </si>
  <si>
    <t>Upplevs industrier / verksamheters medvetenhet och attityd kring avfallshantering som ett problem?</t>
  </si>
  <si>
    <t>Upplevs kommersiella hamnar som en potentiell källa till marin nedskräpning inom kommunen?</t>
  </si>
  <si>
    <t>Upplevs bygg- och rivningsaktiviteter som en potentiell källa till marin nedskräpning inom kommunen?</t>
  </si>
  <si>
    <t>Nedskräpningspotential från verksamheter baserat på utvärderade aktivitetsområden</t>
  </si>
  <si>
    <t>Nedskräpningspotential från nedskräpning av allmän plats baserat på utvärderade aktivitetsområden</t>
  </si>
  <si>
    <t>Nedskräpningspotential från avloppsnätet baserat på utvärderade aktivitetsområden</t>
  </si>
  <si>
    <t>Hur stor är andelen (%) jordbruksmark inom kommunen?</t>
  </si>
  <si>
    <t>Medvetenhet och beteende (medvetenhet inom jordbrukssektorn)</t>
  </si>
  <si>
    <t>Upplevs jordbrukssektorns medvetenhet och attityd kring avfallshantering och behandling som ett problem?</t>
  </si>
  <si>
    <t>Nedskräpningspotential från jordbrukssektorn baserat på utvärderade aktivitetsområden</t>
  </si>
  <si>
    <t xml:space="preserve">Mänsklig direkt påverkan
Floder och vattendrag </t>
  </si>
  <si>
    <t>Mänsklig direkt påverkan
Vind</t>
  </si>
  <si>
    <t>Mänsklig direkt påverkan
Floder, vattendrag och vind</t>
  </si>
  <si>
    <t>Mänsklig direkt påverkan
Floder och vattendrag</t>
  </si>
  <si>
    <t>Hur uppfattas effektiviteten av dagvattenhanteringen inom kommunen?</t>
  </si>
  <si>
    <t>Illegal dumpning och dumpning på olaglig soptipp</t>
  </si>
  <si>
    <t>Illegal dumpning och dumpning på olaglig soptipp (antal händelser)</t>
  </si>
  <si>
    <r>
      <t xml:space="preserve">Hur många incidenter av illegal dumpning av kommunalt avfall eller illegal dumpning av kommunalt avfall på olaglig soptip registreras i kommunen varje år? 
</t>
    </r>
    <r>
      <rPr>
        <i/>
        <sz val="14"/>
        <rFont val="Gill Sans Std"/>
        <family val="2"/>
      </rPr>
      <t>Vänligen ange vilken typ av avfall det framförallt rör sig om (grovavfall, annat kommunalt avfall, bygg- och rivningsavfall etc.) i kommentarsfältet.</t>
    </r>
  </si>
  <si>
    <r>
      <t xml:space="preserve">Hur många illegala dumpnings-hotspots eller illegala dumpningsplatser finns det i kommunen?   
</t>
    </r>
    <r>
      <rPr>
        <i/>
        <sz val="14"/>
        <rFont val="Gill Sans Std"/>
        <family val="2"/>
      </rPr>
      <t xml:space="preserve">Vänligen ange hur många som finns nära kusten eller flodbanker i kommentarsfältet. </t>
    </r>
  </si>
  <si>
    <t>Illegal dumpning och dumpning på olaglig soptipp (dumpningsplatser och hotspots)</t>
  </si>
  <si>
    <t xml:space="preserve">Upplevs illegal dumpning av kommunalt avfall eller illegal dumpning av kommunalt avfall på olaglig soptipp som ett problem i kommunen?
</t>
  </si>
  <si>
    <r>
      <rPr>
        <b/>
        <sz val="14"/>
        <rFont val="Gill Sans Std"/>
        <family val="2"/>
      </rPr>
      <t>Marint skräp</t>
    </r>
    <r>
      <rPr>
        <sz val="14"/>
        <rFont val="Gill Sans Std"/>
        <family val="2"/>
      </rPr>
      <t xml:space="preserve"> är allt bestående, tillverkat eller bearbetat fast material som medvetet eller omedvetet slängts eller övergivits i havs- och kustmiljö. Marint skräp består av föremål som har tillverkats eller används av människor och avsiktligt kastats eller oavsiktligt försvunnit i havet och på stränder, inklusive sådana material som transporteras till havsmiljön från land genom floder, vind, eller dränering- eller avloppssystem. 
</t>
    </r>
    <r>
      <rPr>
        <b/>
        <sz val="14"/>
        <rFont val="Gill Sans Std"/>
      </rPr>
      <t>Illegal dumpning</t>
    </r>
    <r>
      <rPr>
        <b/>
        <sz val="14"/>
        <rFont val="Gill Sans Std"/>
        <family val="2"/>
      </rPr>
      <t xml:space="preserve"> </t>
    </r>
    <r>
      <rPr>
        <sz val="14"/>
        <rFont val="Gill Sans Std"/>
        <family val="2"/>
      </rPr>
      <t xml:space="preserve">betyder att skräp dumpas olagligt på slumpmässiga ställen. 
</t>
    </r>
    <r>
      <rPr>
        <b/>
        <sz val="14"/>
        <rFont val="Gill Sans Std"/>
      </rPr>
      <t>Illegala dumpnings-hotspots</t>
    </r>
    <r>
      <rPr>
        <sz val="14"/>
        <rFont val="Gill Sans Std"/>
        <family val="2"/>
      </rPr>
      <t xml:space="preserve"> är platser där illegal dumpning ofta sker.
</t>
    </r>
    <r>
      <rPr>
        <b/>
        <sz val="14"/>
        <rFont val="Gill Sans Std"/>
      </rPr>
      <t>Illegal dumpning på olaglig soptipp</t>
    </r>
    <r>
      <rPr>
        <sz val="14"/>
        <rFont val="Gill Sans Std"/>
        <family val="2"/>
      </rPr>
      <t xml:space="preserve"> innebär dumpning av avfall på olagliga dumpningsplatser. </t>
    </r>
    <r>
      <rPr>
        <i/>
        <sz val="14"/>
        <rFont val="Gill Sans Std"/>
      </rPr>
      <t xml:space="preserve">Ej aktuellt. </t>
    </r>
    <r>
      <rPr>
        <sz val="14"/>
        <rFont val="Gill Sans Std"/>
        <family val="2"/>
      </rPr>
      <t xml:space="preserve">
</t>
    </r>
    <r>
      <rPr>
        <b/>
        <sz val="14"/>
        <rFont val="Gill Sans Std"/>
      </rPr>
      <t>Illegala dumpningsplatser</t>
    </r>
    <r>
      <rPr>
        <sz val="14"/>
        <rFont val="Gill Sans Std"/>
        <family val="2"/>
      </rPr>
      <t xml:space="preserve"> är olagliga soptippar som inte uppfyller kraven i EU:s föreskrifter. </t>
    </r>
    <r>
      <rPr>
        <i/>
        <sz val="14"/>
        <rFont val="Gill Sans Std"/>
      </rPr>
      <t>Ej aktuellt.</t>
    </r>
    <r>
      <rPr>
        <sz val="14"/>
        <rFont val="Gill Sans Std"/>
        <family val="2"/>
      </rPr>
      <t xml:space="preserve">
</t>
    </r>
    <r>
      <rPr>
        <b/>
        <sz val="14"/>
        <rFont val="Gill Sans Std"/>
        <family val="2"/>
      </rPr>
      <t>Samlingspunkter</t>
    </r>
    <r>
      <rPr>
        <sz val="14"/>
        <rFont val="Gill Sans Std"/>
        <family val="2"/>
      </rPr>
      <t xml:space="preserve"> är platser där folk tenderar att träffas, mötas eller spendera fritid, till exempel parker, rekreationsområden etc. 
</t>
    </r>
  </si>
  <si>
    <t>Vägledning/ bedömningsnivåer</t>
  </si>
  <si>
    <t>Informationskälla/ referens</t>
  </si>
  <si>
    <t>b3</t>
  </si>
  <si>
    <t>Skriv enbart frågans nummer så visas aktiviteten eller problemet och bedömningsresultatet automatiskt</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</si>
</sst>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family val="2"/>
      <scheme val="minor"/>
    </font>
    <font>
      <sz val="10"/>
      <color rgb="FF000000"/>
      <name val="Arial"/>
      <family val="2"/>
      <charset val="186"/>
    </font>
    <font>
      <u/>
      <sz val="8"/>
      <color theme="10"/>
      <name val="Arial"/>
      <family val="2"/>
      <charset val="238"/>
    </font>
    <font>
      <b/>
      <sz val="24"/>
      <color theme="1"/>
      <name val="Gill Sans Std"/>
      <family val="2"/>
    </font>
    <font>
      <sz val="14"/>
      <color theme="1"/>
      <name val="Gill Sans Std"/>
      <family val="2"/>
    </font>
    <font>
      <sz val="14"/>
      <name val="Gill Sans Std"/>
      <family val="2"/>
    </font>
    <font>
      <i/>
      <sz val="14"/>
      <name val="Gill Sans Std"/>
      <family val="2"/>
    </font>
    <font>
      <b/>
      <sz val="12"/>
      <color rgb="FF000000"/>
      <name val="Gill Sans Std"/>
      <family val="2"/>
    </font>
    <font>
      <sz val="12"/>
      <color theme="1"/>
      <name val="Gill Sans Std"/>
      <family val="2"/>
    </font>
    <font>
      <sz val="12"/>
      <color rgb="FF000000"/>
      <name val="Gill Sans Std"/>
      <family val="2"/>
    </font>
    <font>
      <b/>
      <sz val="18"/>
      <name val="Gill Sans Std"/>
      <family val="2"/>
    </font>
    <font>
      <b/>
      <sz val="12"/>
      <name val="Gill Sans Std"/>
      <family val="2"/>
    </font>
    <font>
      <sz val="12"/>
      <name val="Gill Sans Std"/>
      <family val="2"/>
    </font>
    <font>
      <b/>
      <u/>
      <sz val="12"/>
      <name val="Gill Sans Std"/>
      <family val="2"/>
    </font>
    <font>
      <sz val="12"/>
      <color theme="0"/>
      <name val="Gill Sans Std"/>
      <family val="2"/>
    </font>
    <font>
      <b/>
      <u/>
      <sz val="12"/>
      <color theme="0"/>
      <name val="Gill Sans Std"/>
      <family val="2"/>
    </font>
    <font>
      <sz val="11"/>
      <color indexed="81"/>
      <name val="Tahoma"/>
      <family val="2"/>
      <charset val="186"/>
    </font>
    <font>
      <b/>
      <sz val="14"/>
      <name val="Gill Sans Std"/>
      <family val="2"/>
    </font>
    <font>
      <sz val="11"/>
      <name val="Gill Sans Std"/>
      <family val="2"/>
    </font>
    <font>
      <sz val="14"/>
      <name val="Gill Sans Std"/>
    </font>
    <font>
      <sz val="12"/>
      <color rgb="FF000000"/>
      <name val="Gill Sans Std"/>
    </font>
    <font>
      <i/>
      <sz val="14"/>
      <name val="Gill Sans Std"/>
    </font>
    <font>
      <sz val="14"/>
      <color theme="1"/>
      <name val="Gill Sans Std"/>
    </font>
    <font>
      <b/>
      <sz val="14"/>
      <name val="Gill Sans Std"/>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3ACAE3"/>
        <bgColor indexed="64"/>
      </patternFill>
    </fill>
    <fill>
      <patternFill patternType="solid">
        <fgColor rgb="FFE6ABD4"/>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thin">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top style="thin">
        <color auto="1"/>
      </top>
      <bottom style="medium">
        <color auto="1"/>
      </bottom>
      <diagonal/>
    </border>
    <border>
      <left style="thin">
        <color auto="1"/>
      </left>
      <right/>
      <top/>
      <bottom/>
      <diagonal/>
    </border>
    <border>
      <left style="medium">
        <color auto="1"/>
      </left>
      <right style="medium">
        <color auto="1"/>
      </right>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thin">
        <color auto="1"/>
      </right>
      <top/>
      <bottom/>
      <diagonal/>
    </border>
    <border>
      <left style="thin">
        <color auto="1"/>
      </left>
      <right/>
      <top style="medium">
        <color auto="1"/>
      </top>
      <bottom style="thin">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bottom/>
      <diagonal/>
    </border>
  </borders>
  <cellStyleXfs count="3">
    <xf numFmtId="0" fontId="0" fillId="0" borderId="0"/>
    <xf numFmtId="0" fontId="1" fillId="0" borderId="0"/>
    <xf numFmtId="0" fontId="2" fillId="0" borderId="0" applyNumberFormat="0" applyFill="0" applyBorder="0" applyAlignment="0" applyProtection="0">
      <alignment vertical="top"/>
      <protection locked="0"/>
    </xf>
  </cellStyleXfs>
  <cellXfs count="242">
    <xf numFmtId="0" fontId="0" fillId="0" borderId="0" xfId="0"/>
    <xf numFmtId="0" fontId="3" fillId="0" borderId="0" xfId="0" applyFont="1"/>
    <xf numFmtId="0" fontId="4" fillId="0" borderId="0" xfId="0" applyFont="1"/>
    <xf numFmtId="0" fontId="4" fillId="0" borderId="0" xfId="0" applyFont="1" applyAlignment="1">
      <alignment horizontal="left"/>
    </xf>
    <xf numFmtId="0" fontId="4" fillId="0" borderId="0" xfId="0" applyFont="1" applyFill="1"/>
    <xf numFmtId="0" fontId="5" fillId="5" borderId="1" xfId="0" applyFont="1" applyFill="1" applyBorder="1" applyAlignment="1">
      <alignment horizontal="left" vertical="center" wrapText="1"/>
    </xf>
    <xf numFmtId="0" fontId="4" fillId="0" borderId="0" xfId="0" applyFont="1" applyBorder="1"/>
    <xf numFmtId="0" fontId="4" fillId="0" borderId="0" xfId="0" applyFont="1" applyBorder="1" applyAlignment="1">
      <alignment horizontal="left"/>
    </xf>
    <xf numFmtId="0" fontId="4" fillId="0" borderId="0" xfId="0" applyFont="1" applyFill="1" applyBorder="1"/>
    <xf numFmtId="0" fontId="8" fillId="0" borderId="0" xfId="0" applyFont="1"/>
    <xf numFmtId="0" fontId="0" fillId="0" borderId="0" xfId="0" applyFill="1"/>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12" fillId="4" borderId="0" xfId="1" applyFont="1" applyFill="1" applyAlignment="1">
      <alignment wrapText="1"/>
    </xf>
    <xf numFmtId="0" fontId="11" fillId="4" borderId="0" xfId="1" applyFont="1" applyFill="1" applyAlignment="1">
      <alignment horizontal="center" vertical="center" wrapText="1"/>
    </xf>
    <xf numFmtId="0" fontId="11" fillId="4" borderId="0" xfId="1" applyFont="1" applyFill="1" applyAlignment="1">
      <alignment vertical="center" wrapText="1"/>
    </xf>
    <xf numFmtId="0" fontId="12" fillId="4" borderId="0" xfId="1" applyFont="1" applyFill="1" applyAlignment="1">
      <alignment vertical="center" wrapText="1"/>
    </xf>
    <xf numFmtId="0" fontId="12" fillId="4" borderId="0" xfId="1" applyFont="1" applyFill="1" applyAlignment="1">
      <alignment horizontal="center" vertical="top" wrapText="1"/>
    </xf>
    <xf numFmtId="0" fontId="12" fillId="4" borderId="0" xfId="1" applyFont="1" applyFill="1" applyAlignment="1">
      <alignment horizontal="center" vertical="center" wrapText="1"/>
    </xf>
    <xf numFmtId="0" fontId="13" fillId="4" borderId="0" xfId="2" applyFont="1" applyFill="1" applyAlignment="1" applyProtection="1">
      <alignment vertical="center" wrapText="1"/>
    </xf>
    <xf numFmtId="0" fontId="10" fillId="4" borderId="0" xfId="1" applyFont="1" applyFill="1" applyAlignment="1">
      <alignment vertical="center"/>
    </xf>
    <xf numFmtId="0" fontId="9" fillId="0" borderId="0" xfId="1" applyFont="1" applyFill="1" applyBorder="1" applyAlignment="1">
      <alignment wrapText="1"/>
    </xf>
    <xf numFmtId="0" fontId="5" fillId="5" borderId="3" xfId="0" applyFont="1" applyFill="1" applyBorder="1" applyAlignment="1">
      <alignment vertical="center" wrapText="1"/>
    </xf>
    <xf numFmtId="0" fontId="5" fillId="5" borderId="0"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17" fillId="0" borderId="18"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0" fontId="5" fillId="0" borderId="0" xfId="0" applyFont="1" applyAlignment="1">
      <alignment wrapText="1"/>
    </xf>
    <xf numFmtId="0" fontId="5" fillId="0" borderId="0" xfId="0" applyFont="1"/>
    <xf numFmtId="0" fontId="17" fillId="3" borderId="25" xfId="0" applyFont="1" applyFill="1" applyBorder="1" applyAlignment="1">
      <alignment vertical="center" wrapText="1"/>
    </xf>
    <xf numFmtId="0" fontId="17" fillId="5" borderId="29" xfId="0" applyFont="1" applyFill="1" applyBorder="1" applyAlignment="1">
      <alignment vertical="center" wrapText="1"/>
    </xf>
    <xf numFmtId="0" fontId="17" fillId="0" borderId="0" xfId="0" applyFont="1" applyFill="1" applyBorder="1" applyAlignment="1">
      <alignment vertical="center" wrapText="1"/>
    </xf>
    <xf numFmtId="0" fontId="17" fillId="3" borderId="4" xfId="0" applyFont="1" applyFill="1" applyBorder="1" applyAlignment="1">
      <alignment vertical="top" wrapText="1"/>
    </xf>
    <xf numFmtId="0" fontId="17" fillId="5" borderId="30" xfId="0" applyFont="1" applyFill="1" applyBorder="1" applyAlignment="1">
      <alignment vertical="center" wrapText="1"/>
    </xf>
    <xf numFmtId="0" fontId="17" fillId="3" borderId="4" xfId="0" applyFont="1" applyFill="1" applyBorder="1" applyAlignment="1">
      <alignment vertical="center" wrapText="1"/>
    </xf>
    <xf numFmtId="0" fontId="17" fillId="5" borderId="33" xfId="0" applyFont="1" applyFill="1" applyBorder="1" applyAlignment="1">
      <alignment vertical="center" wrapText="1"/>
    </xf>
    <xf numFmtId="0" fontId="5" fillId="3" borderId="28" xfId="0" applyFont="1" applyFill="1" applyBorder="1"/>
    <xf numFmtId="0" fontId="17" fillId="5" borderId="4" xfId="0" applyFont="1" applyFill="1" applyBorder="1" applyAlignment="1">
      <alignment horizontal="left" vertical="center"/>
    </xf>
    <xf numFmtId="0" fontId="5" fillId="5" borderId="11" xfId="0" applyFont="1" applyFill="1" applyBorder="1" applyAlignment="1">
      <alignment horizontal="left" vertical="center" wrapText="1"/>
    </xf>
    <xf numFmtId="0" fontId="17" fillId="3" borderId="25" xfId="0" applyFont="1" applyFill="1" applyBorder="1" applyAlignment="1">
      <alignment horizontal="left" vertical="center" wrapText="1"/>
    </xf>
    <xf numFmtId="0" fontId="5" fillId="5" borderId="29" xfId="0" applyFont="1" applyFill="1" applyBorder="1" applyAlignment="1">
      <alignment vertical="center" wrapText="1"/>
    </xf>
    <xf numFmtId="0" fontId="5" fillId="3" borderId="4" xfId="0" applyFont="1" applyFill="1" applyBorder="1"/>
    <xf numFmtId="0" fontId="5" fillId="5" borderId="30" xfId="0" applyFont="1" applyFill="1" applyBorder="1" applyAlignment="1">
      <alignmen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0" xfId="0" applyFont="1" applyFill="1" applyBorder="1" applyAlignment="1">
      <alignment horizontal="left" vertical="center"/>
    </xf>
    <xf numFmtId="0" fontId="5" fillId="5" borderId="33" xfId="0" applyFont="1" applyFill="1" applyBorder="1" applyAlignment="1">
      <alignment vertical="center" wrapText="1"/>
    </xf>
    <xf numFmtId="0" fontId="5" fillId="0" borderId="0" xfId="0" applyFont="1" applyBorder="1"/>
    <xf numFmtId="0" fontId="17" fillId="5" borderId="4" xfId="0" applyFont="1" applyFill="1" applyBorder="1" applyAlignment="1">
      <alignment vertical="center"/>
    </xf>
    <xf numFmtId="0" fontId="5" fillId="4" borderId="29" xfId="0" applyFont="1" applyFill="1" applyBorder="1" applyAlignment="1">
      <alignment vertical="center" wrapText="1"/>
    </xf>
    <xf numFmtId="0" fontId="5" fillId="4" borderId="30" xfId="0" applyFont="1" applyFill="1" applyBorder="1" applyAlignment="1">
      <alignment vertical="center" wrapText="1"/>
    </xf>
    <xf numFmtId="0" fontId="5" fillId="4"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3" borderId="0" xfId="0" applyFont="1" applyFill="1" applyBorder="1"/>
    <xf numFmtId="0" fontId="5" fillId="5" borderId="2"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4" borderId="31" xfId="0" applyFont="1" applyFill="1" applyBorder="1" applyAlignment="1">
      <alignment vertical="center" wrapText="1"/>
    </xf>
    <xf numFmtId="0" fontId="5" fillId="4" borderId="11"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17" fillId="3" borderId="38" xfId="0" applyFont="1" applyFill="1" applyBorder="1" applyAlignment="1">
      <alignment horizontal="left" vertical="center" wrapText="1"/>
    </xf>
    <xf numFmtId="0" fontId="5" fillId="3" borderId="43" xfId="0" applyFont="1" applyFill="1" applyBorder="1"/>
    <xf numFmtId="0" fontId="17" fillId="3" borderId="43" xfId="0" applyFont="1" applyFill="1" applyBorder="1" applyAlignment="1">
      <alignment horizontal="left" vertical="center" wrapText="1"/>
    </xf>
    <xf numFmtId="0" fontId="17" fillId="5" borderId="24" xfId="0" applyFont="1" applyFill="1" applyBorder="1" applyAlignment="1">
      <alignment vertical="center"/>
    </xf>
    <xf numFmtId="0" fontId="5" fillId="3" borderId="43" xfId="0" applyFont="1" applyFill="1" applyBorder="1" applyAlignment="1">
      <alignment horizontal="left" vertical="center" wrapText="1"/>
    </xf>
    <xf numFmtId="0" fontId="5" fillId="3" borderId="39" xfId="0" applyFont="1" applyFill="1" applyBorder="1" applyAlignment="1">
      <alignment horizontal="left" vertical="center"/>
    </xf>
    <xf numFmtId="0" fontId="5" fillId="5" borderId="14" xfId="0" applyFont="1" applyFill="1" applyBorder="1" applyAlignment="1">
      <alignment vertical="center" wrapText="1"/>
    </xf>
    <xf numFmtId="0" fontId="5" fillId="5" borderId="12" xfId="0" applyFont="1" applyFill="1" applyBorder="1" applyAlignment="1">
      <alignment vertical="center" wrapText="1"/>
    </xf>
    <xf numFmtId="0" fontId="5" fillId="5" borderId="15" xfId="0" applyFont="1" applyFill="1" applyBorder="1" applyAlignment="1">
      <alignment vertical="center" wrapText="1"/>
    </xf>
    <xf numFmtId="0" fontId="17" fillId="3" borderId="43" xfId="0" applyFont="1" applyFill="1" applyBorder="1" applyAlignment="1">
      <alignment horizontal="left" vertical="center"/>
    </xf>
    <xf numFmtId="0" fontId="5" fillId="4" borderId="14" xfId="0" applyFont="1" applyFill="1" applyBorder="1" applyAlignment="1">
      <alignment vertical="center" wrapText="1"/>
    </xf>
    <xf numFmtId="0" fontId="5" fillId="3" borderId="39"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17" fillId="4" borderId="18" xfId="0" applyFont="1" applyFill="1" applyBorder="1" applyAlignment="1">
      <alignment horizontal="left" vertical="center"/>
    </xf>
    <xf numFmtId="0" fontId="5" fillId="4" borderId="16"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17" fillId="4" borderId="37" xfId="0" applyFont="1" applyFill="1" applyBorder="1" applyAlignment="1">
      <alignment horizontal="left" vertical="center"/>
    </xf>
    <xf numFmtId="0" fontId="5" fillId="4" borderId="22" xfId="0" applyFont="1" applyFill="1" applyBorder="1" applyAlignment="1">
      <alignment horizontal="left" vertical="center" wrapText="1"/>
    </xf>
    <xf numFmtId="0" fontId="5" fillId="5" borderId="46" xfId="0" applyFont="1" applyFill="1" applyBorder="1" applyAlignment="1">
      <alignment vertical="center" wrapText="1"/>
    </xf>
    <xf numFmtId="0" fontId="4" fillId="0" borderId="0" xfId="0" applyFont="1" applyAlignment="1"/>
    <xf numFmtId="0" fontId="4" fillId="0" borderId="0" xfId="0" applyFont="1" applyProtection="1">
      <protection locked="0"/>
    </xf>
    <xf numFmtId="0" fontId="17" fillId="0" borderId="16" xfId="0" applyFont="1" applyFill="1" applyBorder="1" applyAlignment="1" applyProtection="1">
      <alignment horizontal="center" vertical="center" wrapText="1"/>
      <protection locked="0"/>
    </xf>
    <xf numFmtId="0" fontId="5" fillId="5" borderId="26" xfId="0" applyFont="1" applyFill="1" applyBorder="1" applyProtection="1">
      <protection locked="0"/>
    </xf>
    <xf numFmtId="0" fontId="5" fillId="5" borderId="1" xfId="0" applyFont="1" applyFill="1" applyBorder="1" applyProtection="1">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protection locked="0"/>
    </xf>
    <xf numFmtId="0" fontId="5" fillId="5" borderId="34"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26" xfId="0" applyFont="1" applyFill="1" applyBorder="1" applyAlignment="1" applyProtection="1">
      <alignment horizontal="left" vertical="center"/>
      <protection locked="0"/>
    </xf>
    <xf numFmtId="0" fontId="5" fillId="4" borderId="26"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wrapText="1"/>
      <protection locked="0"/>
    </xf>
    <xf numFmtId="0" fontId="5" fillId="4" borderId="34"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5" borderId="42" xfId="0" applyFont="1" applyFill="1" applyBorder="1" applyAlignment="1" applyProtection="1">
      <alignment horizontal="left" vertical="center"/>
      <protection locked="0"/>
    </xf>
    <xf numFmtId="0" fontId="5" fillId="5" borderId="24"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center" wrapText="1"/>
      <protection locked="0"/>
    </xf>
    <xf numFmtId="0" fontId="5" fillId="4" borderId="36" xfId="0" applyFont="1" applyFill="1" applyBorder="1" applyAlignment="1" applyProtection="1">
      <alignment horizontal="left" vertical="center" wrapText="1"/>
      <protection locked="0"/>
    </xf>
    <xf numFmtId="0" fontId="5" fillId="5" borderId="34" xfId="0" applyFont="1" applyFill="1" applyBorder="1" applyAlignment="1" applyProtection="1">
      <alignment horizontal="left" vertical="center" wrapText="1"/>
      <protection locked="0"/>
    </xf>
    <xf numFmtId="0" fontId="5" fillId="4" borderId="26"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16" xfId="0" applyFont="1" applyFill="1" applyBorder="1" applyAlignment="1" applyProtection="1">
      <alignment horizontal="left" vertical="center" wrapText="1"/>
      <protection locked="0"/>
    </xf>
    <xf numFmtId="0" fontId="5" fillId="4" borderId="47" xfId="0" applyFont="1" applyFill="1" applyBorder="1" applyAlignment="1" applyProtection="1">
      <alignment horizontal="left" vertical="center" wrapText="1"/>
      <protection locked="0"/>
    </xf>
    <xf numFmtId="0" fontId="5" fillId="4" borderId="41" xfId="0" applyFont="1" applyFill="1" applyBorder="1" applyAlignment="1" applyProtection="1">
      <alignment horizontal="left" vertical="center"/>
      <protection locked="0"/>
    </xf>
    <xf numFmtId="0" fontId="4" fillId="0" borderId="0" xfId="0" applyFont="1" applyBorder="1" applyProtection="1">
      <protection locked="0"/>
    </xf>
    <xf numFmtId="0" fontId="17" fillId="0" borderId="17"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wrapText="1"/>
      <protection locked="0"/>
    </xf>
    <xf numFmtId="0" fontId="4" fillId="0" borderId="0" xfId="0" applyFont="1" applyBorder="1" applyAlignment="1"/>
    <xf numFmtId="0" fontId="5" fillId="5" borderId="16" xfId="0" applyFont="1" applyFill="1" applyBorder="1" applyAlignment="1" applyProtection="1">
      <alignment horizontal="left" vertical="center"/>
      <protection locked="0"/>
    </xf>
    <xf numFmtId="0" fontId="9" fillId="3" borderId="0" xfId="1" applyFont="1" applyFill="1" applyAlignment="1">
      <alignment wrapText="1"/>
    </xf>
    <xf numFmtId="0" fontId="9" fillId="3" borderId="0" xfId="1" applyFont="1" applyFill="1" applyBorder="1" applyAlignment="1">
      <alignment wrapText="1"/>
    </xf>
    <xf numFmtId="0" fontId="9" fillId="3" borderId="0" xfId="1" applyFont="1" applyFill="1" applyAlignment="1">
      <alignment vertical="top" wrapText="1"/>
    </xf>
    <xf numFmtId="0" fontId="9" fillId="3" borderId="0" xfId="1" applyFont="1" applyFill="1" applyAlignment="1">
      <alignment horizontal="left" vertical="top" wrapText="1"/>
    </xf>
    <xf numFmtId="0" fontId="9" fillId="3" borderId="0" xfId="1" applyFont="1" applyFill="1" applyAlignment="1">
      <alignment horizontal="center" vertical="center" wrapText="1"/>
    </xf>
    <xf numFmtId="0" fontId="14" fillId="3" borderId="0" xfId="1" applyFont="1" applyFill="1" applyAlignment="1">
      <alignment vertical="center" wrapText="1"/>
    </xf>
    <xf numFmtId="0" fontId="15" fillId="3" borderId="0" xfId="2" applyFont="1" applyFill="1" applyAlignment="1" applyProtection="1">
      <alignment vertical="center" wrapText="1"/>
    </xf>
    <xf numFmtId="0" fontId="14" fillId="3" borderId="0" xfId="1" applyFont="1" applyFill="1" applyAlignment="1">
      <alignment horizontal="center" vertical="center" wrapText="1"/>
    </xf>
    <xf numFmtId="0" fontId="14" fillId="3" borderId="0" xfId="1" applyFont="1" applyFill="1" applyAlignment="1">
      <alignment vertical="top" wrapText="1"/>
    </xf>
    <xf numFmtId="0" fontId="14" fillId="3" borderId="0" xfId="1" applyFont="1" applyFill="1" applyAlignment="1">
      <alignment wrapText="1"/>
    </xf>
    <xf numFmtId="0" fontId="12" fillId="4" borderId="0" xfId="0" applyFont="1" applyFill="1" applyBorder="1" applyAlignment="1">
      <alignment horizontal="left" vertical="center" wrapText="1"/>
    </xf>
    <xf numFmtId="0" fontId="5" fillId="4" borderId="0" xfId="1" applyFont="1" applyFill="1" applyAlignment="1">
      <alignment wrapText="1"/>
    </xf>
    <xf numFmtId="0" fontId="5" fillId="4" borderId="0" xfId="1" applyFont="1" applyFill="1" applyAlignment="1">
      <alignment horizontal="left" vertical="top" wrapText="1"/>
    </xf>
    <xf numFmtId="0" fontId="17" fillId="4" borderId="0" xfId="1" applyFont="1" applyFill="1" applyAlignment="1">
      <alignment vertical="top"/>
    </xf>
    <xf numFmtId="0" fontId="17" fillId="4" borderId="0" xfId="1" applyFont="1" applyFill="1" applyAlignment="1">
      <alignment vertical="center"/>
    </xf>
    <xf numFmtId="0" fontId="17" fillId="4" borderId="0" xfId="1" applyFont="1" applyFill="1" applyAlignment="1">
      <alignment vertical="center" wrapText="1"/>
    </xf>
    <xf numFmtId="0" fontId="17" fillId="4" borderId="0" xfId="1" applyFont="1" applyFill="1" applyAlignment="1">
      <alignment horizontal="left" wrapText="1"/>
    </xf>
    <xf numFmtId="0" fontId="17" fillId="4" borderId="0" xfId="1" applyFont="1" applyFill="1" applyAlignment="1">
      <alignment horizontal="left" vertical="top" wrapText="1"/>
    </xf>
    <xf numFmtId="0" fontId="6" fillId="4" borderId="0" xfId="1" applyFont="1" applyFill="1" applyAlignment="1">
      <alignment horizontal="left" vertical="top" wrapText="1"/>
    </xf>
    <xf numFmtId="0" fontId="5" fillId="4" borderId="0" xfId="1" applyFont="1" applyFill="1" applyAlignment="1">
      <alignment horizontal="left" wrapText="1"/>
    </xf>
    <xf numFmtId="0" fontId="18" fillId="0" borderId="30"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19" fillId="5" borderId="27" xfId="0" applyFont="1" applyFill="1" applyBorder="1" applyAlignment="1" applyProtection="1">
      <alignment vertical="center" wrapText="1"/>
      <protection locked="0"/>
    </xf>
    <xf numFmtId="0" fontId="19" fillId="5" borderId="5" xfId="0" applyFont="1" applyFill="1" applyBorder="1" applyAlignment="1" applyProtection="1">
      <alignment vertical="center" wrapText="1"/>
      <protection locked="0"/>
    </xf>
    <xf numFmtId="0" fontId="19" fillId="5" borderId="35" xfId="0" applyFont="1" applyFill="1" applyBorder="1" applyAlignment="1" applyProtection="1">
      <alignment vertical="center" wrapText="1"/>
      <protection locked="0"/>
    </xf>
    <xf numFmtId="0" fontId="19" fillId="5" borderId="48" xfId="0" applyFont="1" applyFill="1" applyBorder="1" applyAlignment="1" applyProtection="1">
      <alignment wrapText="1"/>
      <protection locked="0"/>
    </xf>
    <xf numFmtId="0" fontId="19" fillId="5" borderId="27" xfId="0" applyFont="1" applyFill="1" applyBorder="1" applyAlignment="1" applyProtection="1">
      <alignment wrapText="1"/>
      <protection locked="0"/>
    </xf>
    <xf numFmtId="0" fontId="19" fillId="5" borderId="5" xfId="0" applyFont="1" applyFill="1" applyBorder="1" applyAlignment="1" applyProtection="1">
      <alignment wrapText="1"/>
      <protection locked="0"/>
    </xf>
    <xf numFmtId="0" fontId="19" fillId="5" borderId="35" xfId="0" applyFont="1" applyFill="1" applyBorder="1" applyAlignment="1" applyProtection="1">
      <alignment wrapText="1"/>
      <protection locked="0"/>
    </xf>
    <xf numFmtId="0" fontId="19" fillId="4" borderId="27" xfId="0" applyFont="1" applyFill="1" applyBorder="1" applyAlignment="1" applyProtection="1">
      <alignment wrapText="1"/>
      <protection locked="0"/>
    </xf>
    <xf numFmtId="0" fontId="19" fillId="4" borderId="5" xfId="0" applyFont="1" applyFill="1" applyBorder="1" applyAlignment="1" applyProtection="1">
      <alignment wrapText="1"/>
      <protection locked="0"/>
    </xf>
    <xf numFmtId="0" fontId="19" fillId="4" borderId="35" xfId="0" applyFont="1" applyFill="1" applyBorder="1" applyAlignment="1" applyProtection="1">
      <alignment wrapText="1"/>
      <protection locked="0"/>
    </xf>
    <xf numFmtId="0" fontId="19" fillId="5" borderId="50" xfId="0" applyFont="1" applyFill="1" applyBorder="1" applyAlignment="1" applyProtection="1">
      <alignment wrapText="1"/>
      <protection locked="0"/>
    </xf>
    <xf numFmtId="0" fontId="19" fillId="4" borderId="6" xfId="0" applyFont="1" applyFill="1" applyBorder="1" applyAlignment="1" applyProtection="1">
      <alignment wrapText="1"/>
      <protection locked="0"/>
    </xf>
    <xf numFmtId="0" fontId="19" fillId="4" borderId="40" xfId="0" applyFont="1" applyFill="1" applyBorder="1" applyAlignment="1" applyProtection="1">
      <alignment wrapText="1"/>
      <protection locked="0"/>
    </xf>
    <xf numFmtId="0" fontId="19" fillId="5" borderId="6" xfId="0" applyFont="1" applyFill="1" applyBorder="1" applyAlignment="1" applyProtection="1">
      <alignment wrapText="1"/>
      <protection locked="0"/>
    </xf>
    <xf numFmtId="0" fontId="19" fillId="5" borderId="7" xfId="0" applyFont="1" applyFill="1" applyBorder="1" applyAlignment="1" applyProtection="1">
      <alignment wrapText="1"/>
      <protection locked="0"/>
    </xf>
    <xf numFmtId="0" fontId="19" fillId="5" borderId="21" xfId="0" applyFont="1" applyFill="1" applyBorder="1" applyAlignment="1" applyProtection="1">
      <alignment wrapText="1"/>
      <protection locked="0"/>
    </xf>
    <xf numFmtId="0" fontId="19" fillId="4" borderId="7" xfId="0" applyFont="1" applyFill="1" applyBorder="1" applyAlignment="1" applyProtection="1">
      <alignment wrapText="1"/>
      <protection locked="0"/>
    </xf>
    <xf numFmtId="0" fontId="19" fillId="4" borderId="23" xfId="0" applyFont="1" applyFill="1" applyBorder="1" applyAlignment="1" applyProtection="1">
      <alignment wrapText="1"/>
      <protection locked="0"/>
    </xf>
    <xf numFmtId="0" fontId="19" fillId="5" borderId="13" xfId="0" applyFont="1" applyFill="1" applyBorder="1" applyAlignment="1" applyProtection="1">
      <alignment wrapText="1"/>
      <protection locked="0"/>
    </xf>
    <xf numFmtId="0" fontId="5" fillId="5" borderId="11" xfId="0" applyFont="1" applyFill="1" applyBorder="1" applyAlignment="1" applyProtection="1">
      <alignment horizontal="center" vertical="center" wrapText="1"/>
    </xf>
    <xf numFmtId="0" fontId="5" fillId="5" borderId="43" xfId="0" applyFont="1" applyFill="1" applyBorder="1" applyAlignment="1" applyProtection="1">
      <alignment horizontal="center" vertical="center" wrapText="1"/>
    </xf>
    <xf numFmtId="0" fontId="5" fillId="4" borderId="26"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5" borderId="39"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4" borderId="38" xfId="0" applyFont="1" applyFill="1" applyBorder="1" applyAlignment="1" applyProtection="1">
      <alignment horizontal="center" vertical="center" wrapText="1"/>
    </xf>
    <xf numFmtId="0" fontId="5" fillId="5" borderId="21" xfId="0" applyFont="1" applyFill="1" applyBorder="1" applyAlignment="1" applyProtection="1">
      <alignment horizontal="center" vertical="center" wrapText="1"/>
    </xf>
    <xf numFmtId="0" fontId="5" fillId="4" borderId="2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18" fillId="0" borderId="3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left" vertical="center" wrapText="1"/>
    </xf>
    <xf numFmtId="0" fontId="7" fillId="2" borderId="20"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2" fillId="4" borderId="34"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7" fillId="5" borderId="36" xfId="0" applyFont="1" applyFill="1" applyBorder="1" applyAlignment="1">
      <alignment vertical="center"/>
    </xf>
    <xf numFmtId="0" fontId="5" fillId="5" borderId="36" xfId="0" applyFont="1" applyFill="1" applyBorder="1" applyAlignment="1">
      <alignment horizontal="left" vertical="center" wrapText="1"/>
    </xf>
    <xf numFmtId="0" fontId="5" fillId="5" borderId="36" xfId="0" applyFont="1" applyFill="1" applyBorder="1" applyAlignment="1" applyProtection="1">
      <alignment horizontal="left" vertical="center" wrapText="1"/>
      <protection locked="0"/>
    </xf>
    <xf numFmtId="0" fontId="5" fillId="5" borderId="38" xfId="0" applyFont="1" applyFill="1" applyBorder="1" applyAlignment="1" applyProtection="1">
      <alignment horizontal="center" vertical="center" wrapText="1"/>
    </xf>
    <xf numFmtId="0" fontId="19" fillId="5" borderId="40" xfId="0" applyFont="1" applyFill="1" applyBorder="1" applyAlignment="1" applyProtection="1">
      <alignment wrapText="1"/>
      <protection locked="0"/>
    </xf>
    <xf numFmtId="0" fontId="17" fillId="4" borderId="49" xfId="0" applyFont="1" applyFill="1" applyBorder="1" applyAlignment="1">
      <alignment horizontal="left" vertical="center"/>
    </xf>
    <xf numFmtId="0" fontId="17" fillId="4" borderId="49" xfId="0" applyFont="1" applyFill="1" applyBorder="1" applyAlignment="1" applyProtection="1">
      <alignment horizontal="left" vertical="center"/>
      <protection locked="0"/>
    </xf>
    <xf numFmtId="0" fontId="5" fillId="4" borderId="39" xfId="0" applyFont="1" applyFill="1" applyBorder="1" applyAlignment="1" applyProtection="1">
      <alignment horizontal="center" vertical="center" wrapText="1"/>
    </xf>
    <xf numFmtId="0" fontId="19" fillId="4" borderId="50" xfId="0" applyFont="1" applyFill="1" applyBorder="1" applyAlignment="1" applyProtection="1">
      <alignment horizontal="left" vertical="center" wrapText="1"/>
      <protection locked="0"/>
    </xf>
    <xf numFmtId="0" fontId="5" fillId="4" borderId="33" xfId="0" applyFont="1" applyFill="1" applyBorder="1" applyAlignment="1">
      <alignment vertical="center" wrapText="1"/>
    </xf>
    <xf numFmtId="0" fontId="17" fillId="4" borderId="36" xfId="0" applyFont="1" applyFill="1" applyBorder="1" applyAlignment="1">
      <alignment horizontal="left" vertical="center"/>
    </xf>
    <xf numFmtId="0" fontId="17" fillId="5" borderId="49" xfId="0" applyFont="1" applyFill="1" applyBorder="1" applyAlignment="1">
      <alignment horizontal="left" vertical="center"/>
    </xf>
    <xf numFmtId="0" fontId="5" fillId="5" borderId="20" xfId="0" applyFont="1" applyFill="1" applyBorder="1" applyAlignment="1">
      <alignment horizontal="left" vertical="center" wrapText="1"/>
    </xf>
    <xf numFmtId="0" fontId="5" fillId="5" borderId="20" xfId="0" applyFont="1" applyFill="1" applyBorder="1" applyAlignment="1" applyProtection="1">
      <alignment horizontal="left" vertical="center" wrapText="1"/>
      <protection locked="0"/>
    </xf>
    <xf numFmtId="0" fontId="5" fillId="5" borderId="53" xfId="0" applyFont="1" applyFill="1" applyBorder="1" applyAlignment="1">
      <alignment horizontal="left" vertical="center" wrapText="1"/>
    </xf>
    <xf numFmtId="0" fontId="5" fillId="5" borderId="26" xfId="0" applyFont="1" applyFill="1" applyBorder="1" applyAlignment="1" applyProtection="1">
      <alignment horizontal="left" vertical="center" wrapText="1"/>
      <protection locked="0"/>
    </xf>
    <xf numFmtId="0" fontId="17" fillId="5" borderId="54" xfId="0" applyFont="1" applyFill="1" applyBorder="1" applyAlignment="1">
      <alignment vertical="center"/>
    </xf>
    <xf numFmtId="0" fontId="5" fillId="5" borderId="20" xfId="0" applyFont="1" applyFill="1" applyBorder="1" applyAlignment="1" applyProtection="1">
      <alignment horizontal="left" vertical="center"/>
      <protection locked="0"/>
    </xf>
    <xf numFmtId="0" fontId="5" fillId="4" borderId="32" xfId="0" applyFont="1" applyFill="1" applyBorder="1" applyAlignment="1">
      <alignment vertical="center" wrapText="1"/>
    </xf>
    <xf numFmtId="0" fontId="5" fillId="4" borderId="19" xfId="0" applyFont="1" applyFill="1" applyBorder="1" applyAlignment="1">
      <alignment vertical="center" wrapText="1"/>
    </xf>
    <xf numFmtId="0" fontId="7" fillId="2" borderId="53" xfId="0" applyFont="1" applyFill="1" applyBorder="1" applyAlignment="1">
      <alignment horizontal="center" vertical="center" wrapText="1"/>
    </xf>
    <xf numFmtId="0" fontId="17" fillId="5" borderId="18" xfId="0" applyFont="1" applyFill="1" applyBorder="1" applyAlignment="1">
      <alignment vertical="center"/>
    </xf>
    <xf numFmtId="0" fontId="5" fillId="5" borderId="44" xfId="0" applyFont="1" applyFill="1" applyBorder="1" applyAlignment="1">
      <alignment horizontal="left" vertical="center" wrapText="1"/>
    </xf>
    <xf numFmtId="0" fontId="17" fillId="4" borderId="54" xfId="0" applyFont="1" applyFill="1" applyBorder="1" applyAlignment="1">
      <alignment horizontal="left" vertical="center"/>
    </xf>
    <xf numFmtId="0" fontId="5" fillId="4" borderId="20" xfId="0" applyFont="1" applyFill="1" applyBorder="1" applyAlignment="1" applyProtection="1">
      <alignment horizontal="left" vertical="center" wrapText="1"/>
      <protection locked="0"/>
    </xf>
    <xf numFmtId="0" fontId="5" fillId="4" borderId="53" xfId="0" applyFont="1" applyFill="1" applyBorder="1" applyAlignment="1">
      <alignment horizontal="left" vertical="center" wrapText="1"/>
    </xf>
    <xf numFmtId="0" fontId="19" fillId="4" borderId="50" xfId="0" applyFont="1" applyFill="1" applyBorder="1" applyAlignment="1" applyProtection="1">
      <alignment wrapText="1"/>
      <protection locked="0"/>
    </xf>
    <xf numFmtId="0" fontId="17" fillId="4" borderId="4" xfId="0" applyFont="1" applyFill="1" applyBorder="1" applyAlignment="1">
      <alignment horizontal="left" vertical="center"/>
    </xf>
    <xf numFmtId="0" fontId="5" fillId="4" borderId="0" xfId="0" applyFont="1" applyFill="1" applyBorder="1" applyAlignment="1">
      <alignment horizontal="left" vertical="center" wrapText="1"/>
    </xf>
    <xf numFmtId="0" fontId="5" fillId="4" borderId="0" xfId="0" applyFont="1" applyFill="1" applyBorder="1" applyAlignment="1" applyProtection="1">
      <alignment horizontal="left" vertical="center" wrapText="1"/>
      <protection locked="0"/>
    </xf>
    <xf numFmtId="0" fontId="5" fillId="4" borderId="43" xfId="0" applyFont="1" applyFill="1" applyBorder="1" applyAlignment="1" applyProtection="1">
      <alignment horizontal="center" vertical="center" wrapText="1"/>
    </xf>
    <xf numFmtId="0" fontId="19" fillId="4" borderId="48" xfId="0" applyFont="1" applyFill="1" applyBorder="1" applyAlignment="1" applyProtection="1">
      <alignment wrapText="1"/>
      <protection locked="0"/>
    </xf>
    <xf numFmtId="0" fontId="17" fillId="4" borderId="55" xfId="0" applyFont="1" applyFill="1" applyBorder="1" applyAlignment="1">
      <alignment horizontal="left" vertical="center"/>
    </xf>
    <xf numFmtId="0" fontId="5" fillId="4" borderId="11"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center" vertical="center" wrapText="1"/>
    </xf>
    <xf numFmtId="0" fontId="19" fillId="4" borderId="13" xfId="0" applyFont="1" applyFill="1" applyBorder="1" applyAlignment="1" applyProtection="1">
      <alignment wrapText="1"/>
      <protection locked="0"/>
    </xf>
    <xf numFmtId="0" fontId="18" fillId="0" borderId="3"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8" fillId="0" borderId="34" xfId="0" applyFont="1" applyFill="1" applyBorder="1" applyAlignment="1" applyProtection="1">
      <alignment horizontal="left" vertical="center" wrapText="1"/>
      <protection locked="0"/>
    </xf>
    <xf numFmtId="0" fontId="7" fillId="2" borderId="5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29" xfId="0" applyFont="1" applyFill="1" applyBorder="1" applyAlignment="1">
      <alignment horizontal="center" vertical="center" wrapText="1"/>
    </xf>
    <xf numFmtId="0" fontId="7" fillId="2" borderId="27" xfId="0" applyFont="1" applyFill="1" applyBorder="1" applyAlignment="1">
      <alignment horizontal="center" vertical="center"/>
    </xf>
  </cellXfs>
  <cellStyles count="3">
    <cellStyle name="Hyperlink" xfId="2" builtinId="8"/>
    <cellStyle name="Normaallaad 2" xfId="1"/>
    <cellStyle name="Normal" xfId="0" builtinId="0"/>
  </cellStyles>
  <dxfs count="0"/>
  <tableStyles count="0" defaultTableStyle="TableStyleMedium2" defaultPivotStyle="PivotStyleLight16"/>
  <colors>
    <mruColors>
      <color rgb="FFE6ABD4"/>
      <color rgb="FFFA0000"/>
      <color rgb="FF3ACAE3"/>
      <color rgb="FFF04538"/>
      <color rgb="FF3AF6E3"/>
      <color rgb="FFCF75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gif"/></Relationships>
</file>

<file path=xl/drawings/drawing1.xml><?xml version="1.0" encoding="utf-8"?>
<xdr:wsDr xmlns:xdr="http://schemas.openxmlformats.org/drawingml/2006/spreadsheetDrawing" xmlns:a="http://schemas.openxmlformats.org/drawingml/2006/main">
  <xdr:twoCellAnchor editAs="oneCell">
    <xdr:from>
      <xdr:col>4</xdr:col>
      <xdr:colOff>42335</xdr:colOff>
      <xdr:row>0</xdr:row>
      <xdr:rowOff>105833</xdr:rowOff>
    </xdr:from>
    <xdr:to>
      <xdr:col>5</xdr:col>
      <xdr:colOff>529167</xdr:colOff>
      <xdr:row>3</xdr:row>
      <xdr:rowOff>1058332</xdr:rowOff>
    </xdr:to>
    <xdr:pic>
      <xdr:nvPicPr>
        <xdr:cNvPr id="3" name="Pilt 4">
          <a:extLst>
            <a:ext uri="{FF2B5EF4-FFF2-40B4-BE49-F238E27FC236}">
              <a16:creationId xmlns="" xmlns:a16="http://schemas.microsoft.com/office/drawing/2014/main" id="{E8484AB2-6EFA-423F-AEEA-765E2D6717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8410" y="105833"/>
          <a:ext cx="1139295" cy="1619249"/>
        </a:xfrm>
        <a:prstGeom prst="rect">
          <a:avLst/>
        </a:prstGeom>
      </xdr:spPr>
    </xdr:pic>
    <xdr:clientData/>
  </xdr:twoCellAnchor>
  <xdr:twoCellAnchor editAs="oneCell">
    <xdr:from>
      <xdr:col>4</xdr:col>
      <xdr:colOff>0</xdr:colOff>
      <xdr:row>42</xdr:row>
      <xdr:rowOff>0</xdr:rowOff>
    </xdr:from>
    <xdr:to>
      <xdr:col>4</xdr:col>
      <xdr:colOff>304800</xdr:colOff>
      <xdr:row>43</xdr:row>
      <xdr:rowOff>100543</xdr:rowOff>
    </xdr:to>
    <xdr:sp macro="" textlink="">
      <xdr:nvSpPr>
        <xdr:cNvPr id="13" name="AutoShape 2" descr="Pildiotsingu fee latvia logo tulemus">
          <a:extLst>
            <a:ext uri="{FF2B5EF4-FFF2-40B4-BE49-F238E27FC236}">
              <a16:creationId xmlns="" xmlns:a16="http://schemas.microsoft.com/office/drawing/2014/main" id="{A173B18E-5922-4305-AEDF-C392F6D3EFDD}"/>
            </a:ext>
          </a:extLst>
        </xdr:cNvPr>
        <xdr:cNvSpPr>
          <a:spLocks noChangeAspect="1" noChangeArrowheads="1"/>
        </xdr:cNvSpPr>
      </xdr:nvSpPr>
      <xdr:spPr bwMode="auto">
        <a:xfrm>
          <a:off x="10506075" y="26431875"/>
          <a:ext cx="304800" cy="2910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211667</xdr:colOff>
      <xdr:row>32</xdr:row>
      <xdr:rowOff>857250</xdr:rowOff>
    </xdr:from>
    <xdr:to>
      <xdr:col>3</xdr:col>
      <xdr:colOff>8021395</xdr:colOff>
      <xdr:row>41</xdr:row>
      <xdr:rowOff>26053</xdr:rowOff>
    </xdr:to>
    <xdr:grpSp>
      <xdr:nvGrpSpPr>
        <xdr:cNvPr id="15" name="Group 14"/>
        <xdr:cNvGrpSpPr/>
      </xdr:nvGrpSpPr>
      <xdr:grpSpPr>
        <a:xfrm>
          <a:off x="211667" y="28627917"/>
          <a:ext cx="9481895" cy="1782886"/>
          <a:chOff x="202037" y="28395084"/>
          <a:chExt cx="9481895" cy="1782886"/>
        </a:xfrm>
      </xdr:grpSpPr>
      <xdr:pic>
        <xdr:nvPicPr>
          <xdr:cNvPr id="16" name="Pilt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45917" y="28576058"/>
            <a:ext cx="666927" cy="645760"/>
          </a:xfrm>
          <a:prstGeom prst="rect">
            <a:avLst/>
          </a:prstGeom>
        </xdr:spPr>
      </xdr:pic>
      <xdr:pic>
        <xdr:nvPicPr>
          <xdr:cNvPr id="17" name="Pilt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85168" y="28585202"/>
            <a:ext cx="666750" cy="704723"/>
          </a:xfrm>
          <a:prstGeom prst="rect">
            <a:avLst/>
          </a:prstGeom>
        </xdr:spPr>
      </xdr:pic>
      <xdr:pic>
        <xdr:nvPicPr>
          <xdr:cNvPr id="18" name="Pilt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7812" y="28633208"/>
            <a:ext cx="1890753" cy="539750"/>
          </a:xfrm>
          <a:prstGeom prst="rect">
            <a:avLst/>
          </a:prstGeom>
        </xdr:spPr>
      </xdr:pic>
      <xdr:pic>
        <xdr:nvPicPr>
          <xdr:cNvPr id="19" name="Pilt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9806" y="29450241"/>
            <a:ext cx="1184374" cy="606425"/>
          </a:xfrm>
          <a:prstGeom prst="rect">
            <a:avLst/>
          </a:prstGeom>
        </xdr:spPr>
      </xdr:pic>
      <xdr:pic>
        <xdr:nvPicPr>
          <xdr:cNvPr id="20" name="Pilt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73497" y="29486225"/>
            <a:ext cx="679167" cy="668583"/>
          </a:xfrm>
          <a:prstGeom prst="rect">
            <a:avLst/>
          </a:prstGeom>
        </xdr:spPr>
      </xdr:pic>
      <xdr:pic>
        <xdr:nvPicPr>
          <xdr:cNvPr id="21" name="Pilt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2037" y="29453418"/>
            <a:ext cx="1120492" cy="596170"/>
          </a:xfrm>
          <a:prstGeom prst="rect">
            <a:avLst/>
          </a:prstGeom>
        </xdr:spPr>
      </xdr:pic>
      <xdr:pic>
        <xdr:nvPicPr>
          <xdr:cNvPr id="22" name="Pilt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97748" y="29485165"/>
            <a:ext cx="868983" cy="602117"/>
          </a:xfrm>
          <a:prstGeom prst="rect">
            <a:avLst/>
          </a:prstGeom>
        </xdr:spPr>
      </xdr:pic>
      <xdr:pic>
        <xdr:nvPicPr>
          <xdr:cNvPr id="23" name="Pilt 13" descr="Pildiotsingu syke logo tulemus">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52373" y="29474584"/>
            <a:ext cx="905226" cy="6773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Pilt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10"/>
          <a:stretch>
            <a:fillRect/>
          </a:stretch>
        </xdr:blipFill>
        <xdr:spPr>
          <a:xfrm>
            <a:off x="9125670" y="29231166"/>
            <a:ext cx="558262" cy="931334"/>
          </a:xfrm>
          <a:prstGeom prst="rect">
            <a:avLst/>
          </a:prstGeom>
        </xdr:spPr>
      </xdr:pic>
      <xdr:pic>
        <xdr:nvPicPr>
          <xdr:cNvPr id="25" name="Picture 2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66333" y="28395084"/>
            <a:ext cx="2201334" cy="1168908"/>
          </a:xfrm>
          <a:prstGeom prst="rect">
            <a:avLst/>
          </a:prstGeom>
        </xdr:spPr>
      </xdr:pic>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61418" y="29474583"/>
            <a:ext cx="3164416" cy="703387"/>
          </a:xfrm>
          <a:prstGeom prst="rect">
            <a:avLst/>
          </a:prstGeom>
        </xdr:spPr>
      </xdr:pic>
    </xdr:grp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zoomScale="90" zoomScaleNormal="90" zoomScalePageLayoutView="90" workbookViewId="0">
      <selection activeCell="D35" sqref="D35"/>
    </sheetView>
  </sheetViews>
  <sheetFormatPr defaultColWidth="9.140625" defaultRowHeight="15"/>
  <cols>
    <col min="1" max="2" width="9.140625" style="123"/>
    <col min="3" max="3" width="6.7109375" style="123" customWidth="1"/>
    <col min="4" max="4" width="122.140625" style="123" customWidth="1"/>
    <col min="5" max="5" width="9.140625" style="123"/>
    <col min="6" max="6" width="9.140625" style="123" customWidth="1"/>
    <col min="7" max="16384" width="9.140625" style="123"/>
  </cols>
  <sheetData>
    <row r="1" spans="1:10">
      <c r="A1" s="13"/>
      <c r="B1" s="13"/>
      <c r="C1" s="13"/>
      <c r="D1" s="13"/>
      <c r="E1" s="13"/>
      <c r="F1" s="13"/>
    </row>
    <row r="2" spans="1:10" ht="23.25">
      <c r="A2" s="13"/>
      <c r="B2" s="13"/>
      <c r="C2" s="13"/>
      <c r="D2" s="20" t="s">
        <v>212</v>
      </c>
      <c r="E2" s="13"/>
      <c r="F2" s="13"/>
    </row>
    <row r="3" spans="1:10" ht="15.75">
      <c r="A3" s="13"/>
      <c r="B3" s="13"/>
      <c r="C3" s="13"/>
      <c r="D3" s="14"/>
      <c r="E3" s="13"/>
      <c r="F3" s="13"/>
    </row>
    <row r="4" spans="1:10" ht="108">
      <c r="A4" s="134"/>
      <c r="B4" s="134"/>
      <c r="C4" s="134"/>
      <c r="D4" s="135" t="s">
        <v>249</v>
      </c>
      <c r="E4" s="13"/>
      <c r="F4" s="13"/>
      <c r="G4" s="124"/>
      <c r="H4" s="124"/>
      <c r="I4" s="124"/>
      <c r="J4" s="124"/>
    </row>
    <row r="5" spans="1:10" ht="72">
      <c r="A5" s="136" t="s">
        <v>213</v>
      </c>
      <c r="B5" s="134"/>
      <c r="C5" s="134"/>
      <c r="D5" s="135" t="s">
        <v>216</v>
      </c>
      <c r="E5" s="13"/>
      <c r="F5" s="13"/>
    </row>
    <row r="6" spans="1:10" ht="198">
      <c r="A6" s="134"/>
      <c r="B6" s="134"/>
      <c r="C6" s="134"/>
      <c r="D6" s="135" t="s">
        <v>214</v>
      </c>
      <c r="E6" s="13"/>
      <c r="F6" s="13"/>
      <c r="H6" s="63"/>
    </row>
    <row r="7" spans="1:10" ht="36">
      <c r="A7" s="134"/>
      <c r="B7" s="134"/>
      <c r="C7" s="134"/>
      <c r="D7" s="135" t="s">
        <v>215</v>
      </c>
      <c r="E7" s="13"/>
      <c r="F7" s="13"/>
    </row>
    <row r="8" spans="1:10" ht="126">
      <c r="A8" s="134"/>
      <c r="B8" s="134"/>
      <c r="C8" s="134"/>
      <c r="D8" s="135" t="s">
        <v>250</v>
      </c>
      <c r="E8" s="13"/>
      <c r="F8" s="13"/>
    </row>
    <row r="9" spans="1:10" ht="108">
      <c r="A9" s="134"/>
      <c r="B9" s="134"/>
      <c r="C9" s="134"/>
      <c r="D9" s="135" t="s">
        <v>217</v>
      </c>
      <c r="E9" s="13"/>
      <c r="F9" s="13"/>
    </row>
    <row r="10" spans="1:10" ht="72">
      <c r="A10" s="134"/>
      <c r="B10" s="134"/>
      <c r="C10" s="134"/>
      <c r="D10" s="135" t="s">
        <v>218</v>
      </c>
      <c r="E10" s="13"/>
      <c r="F10" s="13"/>
    </row>
    <row r="11" spans="1:10" ht="18">
      <c r="A11" s="134"/>
      <c r="B11" s="134"/>
      <c r="C11" s="134"/>
      <c r="D11" s="136" t="s">
        <v>219</v>
      </c>
      <c r="E11" s="13"/>
      <c r="F11" s="13"/>
    </row>
    <row r="12" spans="1:10" ht="55.15" customHeight="1">
      <c r="A12" s="134"/>
      <c r="B12" s="134"/>
      <c r="C12" s="134"/>
      <c r="D12" s="135" t="s">
        <v>251</v>
      </c>
      <c r="E12" s="13"/>
      <c r="F12" s="13"/>
    </row>
    <row r="13" spans="1:10" ht="54">
      <c r="A13" s="134"/>
      <c r="B13" s="134"/>
      <c r="C13" s="134"/>
      <c r="D13" s="135" t="s">
        <v>220</v>
      </c>
      <c r="E13" s="13"/>
      <c r="F13" s="13"/>
      <c r="G13" s="125"/>
    </row>
    <row r="14" spans="1:10" ht="72">
      <c r="A14" s="134"/>
      <c r="B14" s="134"/>
      <c r="C14" s="134"/>
      <c r="D14" s="135" t="s">
        <v>254</v>
      </c>
      <c r="E14" s="13"/>
      <c r="F14" s="13"/>
      <c r="G14" s="125"/>
    </row>
    <row r="15" spans="1:10" ht="90">
      <c r="A15" s="134"/>
      <c r="B15" s="134"/>
      <c r="C15" s="134"/>
      <c r="D15" s="135" t="s">
        <v>221</v>
      </c>
      <c r="E15" s="13"/>
      <c r="F15" s="13"/>
    </row>
    <row r="16" spans="1:10" ht="54">
      <c r="A16" s="134"/>
      <c r="B16" s="134"/>
      <c r="C16" s="134"/>
      <c r="D16" s="135" t="s">
        <v>222</v>
      </c>
      <c r="E16" s="13"/>
      <c r="F16" s="13"/>
    </row>
    <row r="17" spans="1:7" ht="54">
      <c r="A17" s="134"/>
      <c r="B17" s="134"/>
      <c r="C17" s="134"/>
      <c r="D17" s="135" t="s">
        <v>223</v>
      </c>
      <c r="E17" s="13"/>
      <c r="F17" s="13"/>
    </row>
    <row r="18" spans="1:7" ht="57" customHeight="1">
      <c r="A18" s="134"/>
      <c r="B18" s="134"/>
      <c r="C18" s="134"/>
      <c r="D18" s="135" t="s">
        <v>252</v>
      </c>
      <c r="E18" s="13"/>
      <c r="F18" s="13"/>
    </row>
    <row r="19" spans="1:7" ht="54">
      <c r="A19" s="134"/>
      <c r="B19" s="134"/>
      <c r="C19" s="134"/>
      <c r="D19" s="135" t="s">
        <v>224</v>
      </c>
      <c r="E19" s="13"/>
      <c r="F19" s="13"/>
    </row>
    <row r="20" spans="1:7" ht="54">
      <c r="A20" s="134"/>
      <c r="B20" s="134"/>
      <c r="C20" s="134"/>
      <c r="D20" s="135" t="s">
        <v>225</v>
      </c>
      <c r="E20" s="13"/>
      <c r="F20" s="13"/>
    </row>
    <row r="21" spans="1:7" ht="18">
      <c r="A21" s="137"/>
      <c r="B21" s="134"/>
      <c r="C21" s="138"/>
      <c r="D21" s="139"/>
      <c r="E21" s="13"/>
      <c r="F21" s="13"/>
    </row>
    <row r="22" spans="1:7" ht="54">
      <c r="A22" s="136" t="s">
        <v>226</v>
      </c>
      <c r="B22" s="134"/>
      <c r="C22" s="134"/>
      <c r="D22" s="135" t="s">
        <v>227</v>
      </c>
      <c r="E22" s="13"/>
      <c r="F22" s="13"/>
    </row>
    <row r="23" spans="1:7" ht="142.5" customHeight="1">
      <c r="A23" s="136"/>
      <c r="B23" s="134"/>
      <c r="C23" s="134"/>
      <c r="D23" s="135" t="s">
        <v>228</v>
      </c>
      <c r="E23" s="13"/>
      <c r="F23" s="13"/>
    </row>
    <row r="24" spans="1:7" ht="36">
      <c r="A24" s="136"/>
      <c r="B24" s="134"/>
      <c r="C24" s="134"/>
      <c r="D24" s="135" t="s">
        <v>253</v>
      </c>
      <c r="E24" s="13"/>
      <c r="F24" s="13"/>
    </row>
    <row r="25" spans="1:7" ht="36">
      <c r="A25" s="136"/>
      <c r="B25" s="134"/>
      <c r="C25" s="134"/>
      <c r="D25" s="140" t="s">
        <v>242</v>
      </c>
      <c r="E25" s="13"/>
      <c r="F25" s="13"/>
    </row>
    <row r="26" spans="1:7" ht="54">
      <c r="A26" s="136"/>
      <c r="B26" s="134"/>
      <c r="C26" s="134"/>
      <c r="D26" s="140" t="s">
        <v>229</v>
      </c>
      <c r="E26" s="13"/>
      <c r="F26" s="13"/>
    </row>
    <row r="27" spans="1:7" ht="72">
      <c r="A27" s="136"/>
      <c r="B27" s="134"/>
      <c r="C27" s="134"/>
      <c r="D27" s="140" t="s">
        <v>230</v>
      </c>
      <c r="E27" s="13"/>
      <c r="F27" s="13"/>
    </row>
    <row r="28" spans="1:7" ht="21" customHeight="1">
      <c r="A28" s="136"/>
      <c r="B28" s="134"/>
      <c r="C28" s="134"/>
      <c r="D28" s="140" t="s">
        <v>231</v>
      </c>
      <c r="E28" s="13"/>
      <c r="F28" s="133"/>
    </row>
    <row r="29" spans="1:7" ht="54">
      <c r="A29" s="136"/>
      <c r="B29" s="134"/>
      <c r="C29" s="134"/>
      <c r="D29" s="140" t="s">
        <v>232</v>
      </c>
      <c r="E29" s="13"/>
      <c r="F29" s="13"/>
    </row>
    <row r="30" spans="1:7" ht="54">
      <c r="A30" s="136"/>
      <c r="B30" s="134"/>
      <c r="C30" s="134"/>
      <c r="D30" s="135" t="s">
        <v>233</v>
      </c>
      <c r="E30" s="13"/>
      <c r="F30" s="13"/>
    </row>
    <row r="31" spans="1:7" ht="54">
      <c r="A31" s="134"/>
      <c r="B31" s="134"/>
      <c r="C31" s="134"/>
      <c r="D31" s="140" t="s">
        <v>234</v>
      </c>
      <c r="E31" s="13"/>
      <c r="F31" s="13"/>
    </row>
    <row r="32" spans="1:7" ht="254.25">
      <c r="A32" s="136" t="s">
        <v>235</v>
      </c>
      <c r="B32" s="134"/>
      <c r="C32" s="134"/>
      <c r="D32" s="135" t="s">
        <v>330</v>
      </c>
      <c r="E32" s="13"/>
      <c r="F32" s="13"/>
      <c r="G32" s="126"/>
    </row>
    <row r="33" spans="1:6" ht="75">
      <c r="A33" s="134"/>
      <c r="B33" s="134"/>
      <c r="C33" s="134"/>
      <c r="D33" s="141" t="s">
        <v>237</v>
      </c>
      <c r="E33" s="13"/>
      <c r="F33" s="13"/>
    </row>
    <row r="34" spans="1:6" ht="18">
      <c r="A34" s="134"/>
      <c r="B34" s="134"/>
      <c r="C34" s="134"/>
      <c r="D34" s="142"/>
      <c r="E34" s="13"/>
      <c r="F34" s="13"/>
    </row>
    <row r="35" spans="1:6" ht="18">
      <c r="A35" s="137" t="s">
        <v>236</v>
      </c>
      <c r="B35" s="134"/>
      <c r="C35" s="134"/>
      <c r="D35" s="134"/>
      <c r="E35" s="13"/>
      <c r="F35" s="13"/>
    </row>
    <row r="36" spans="1:6" ht="18">
      <c r="A36" s="134"/>
      <c r="B36" s="134"/>
      <c r="C36" s="134"/>
      <c r="D36" s="138"/>
      <c r="E36" s="13"/>
      <c r="F36" s="13"/>
    </row>
    <row r="37" spans="1:6">
      <c r="A37" s="13"/>
      <c r="B37" s="13"/>
      <c r="C37" s="13"/>
      <c r="D37" s="16"/>
      <c r="E37" s="13"/>
      <c r="F37" s="13"/>
    </row>
    <row r="38" spans="1:6">
      <c r="A38" s="13"/>
      <c r="B38" s="13"/>
      <c r="C38" s="13"/>
      <c r="D38" s="17"/>
      <c r="E38" s="13"/>
      <c r="F38" s="13"/>
    </row>
    <row r="39" spans="1:6">
      <c r="A39" s="13"/>
      <c r="B39" s="13"/>
      <c r="C39" s="18"/>
      <c r="D39" s="16"/>
      <c r="E39" s="13"/>
      <c r="F39" s="13"/>
    </row>
    <row r="40" spans="1:6">
      <c r="A40" s="13"/>
      <c r="B40" s="13"/>
      <c r="C40" s="18"/>
      <c r="D40" s="16"/>
      <c r="E40" s="13"/>
      <c r="F40" s="13"/>
    </row>
    <row r="41" spans="1:6" ht="15.75">
      <c r="A41" s="13"/>
      <c r="B41" s="13"/>
      <c r="C41" s="18"/>
      <c r="D41" s="19"/>
      <c r="E41" s="13"/>
      <c r="F41" s="13"/>
    </row>
    <row r="42" spans="1:6" ht="15.75">
      <c r="A42" s="13"/>
      <c r="B42" s="13"/>
      <c r="C42" s="18"/>
      <c r="D42" s="15"/>
      <c r="E42" s="13"/>
      <c r="F42" s="13"/>
    </row>
    <row r="43" spans="1:6">
      <c r="C43" s="127"/>
      <c r="D43" s="128"/>
    </row>
    <row r="44" spans="1:6" ht="15.75">
      <c r="C44" s="127"/>
      <c r="D44" s="129"/>
    </row>
    <row r="45" spans="1:6">
      <c r="C45" s="127"/>
      <c r="D45" s="130"/>
    </row>
    <row r="46" spans="1:6">
      <c r="D46" s="131"/>
    </row>
    <row r="51" spans="4:4">
      <c r="D51" s="132"/>
    </row>
    <row r="52" spans="4:4">
      <c r="D52" s="132"/>
    </row>
    <row r="53" spans="4:4">
      <c r="D53" s="132"/>
    </row>
  </sheetData>
  <sheetProtection sheet="1" objects="1" scenarios="1"/>
  <pageMargins left="0.51181102362204722" right="0.51181102362204722" top="0.74803149606299213" bottom="0.74803149606299213" header="0.31496062992125984" footer="0.31496062992125984"/>
  <pageSetup paperSize="9" scale="53" fitToHeight="4" orientation="portrait" blackAndWhite="1" r:id="rId1"/>
  <rowBreaks count="1" manualBreakCount="1">
    <brk id="21"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0"/>
  <sheetViews>
    <sheetView zoomScale="80" zoomScaleNormal="80" zoomScaleSheetLayoutView="30" zoomScalePageLayoutView="69" workbookViewId="0">
      <selection activeCell="F4" sqref="F4"/>
    </sheetView>
  </sheetViews>
  <sheetFormatPr defaultColWidth="9.140625" defaultRowHeight="18"/>
  <cols>
    <col min="1" max="1" width="20.28515625" style="2" customWidth="1"/>
    <col min="2" max="2" width="29.28515625" style="2" customWidth="1"/>
    <col min="3" max="3" width="14.7109375" style="3" customWidth="1"/>
    <col min="4" max="4" width="38.85546875" style="2" customWidth="1"/>
    <col min="5" max="5" width="45.42578125" style="4" customWidth="1"/>
    <col min="6" max="6" width="41.28515625" style="2" customWidth="1"/>
    <col min="7" max="7" width="27" style="88" customWidth="1"/>
    <col min="8" max="8" width="40.42578125" style="2" customWidth="1"/>
    <col min="9" max="9" width="31.140625" style="88" customWidth="1"/>
    <col min="10" max="10" width="42" style="88" customWidth="1"/>
    <col min="11" max="12" width="9.140625" style="2" hidden="1" customWidth="1"/>
    <col min="13" max="13" width="12.85546875" style="2" hidden="1" customWidth="1"/>
    <col min="14" max="20" width="9.140625" style="87"/>
    <col min="21" max="16384" width="9.140625" style="2"/>
  </cols>
  <sheetData>
    <row r="1" spans="1:20" ht="30">
      <c r="A1" s="1" t="s">
        <v>87</v>
      </c>
    </row>
    <row r="2" spans="1:20" ht="18.75" thickBot="1"/>
    <row r="3" spans="1:20" s="33" customFormat="1" ht="36.75" thickBot="1">
      <c r="A3" s="29" t="s">
        <v>88</v>
      </c>
      <c r="B3" s="30" t="s">
        <v>89</v>
      </c>
      <c r="C3" s="31" t="s">
        <v>90</v>
      </c>
      <c r="D3" s="30" t="s">
        <v>255</v>
      </c>
      <c r="E3" s="30" t="s">
        <v>91</v>
      </c>
      <c r="F3" s="30" t="s">
        <v>332</v>
      </c>
      <c r="G3" s="89" t="s">
        <v>92</v>
      </c>
      <c r="H3" s="30" t="s">
        <v>331</v>
      </c>
      <c r="I3" s="89" t="s">
        <v>93</v>
      </c>
      <c r="J3" s="118" t="s">
        <v>94</v>
      </c>
      <c r="K3" s="32" t="s">
        <v>67</v>
      </c>
      <c r="L3" s="32" t="s">
        <v>68</v>
      </c>
      <c r="M3" s="32" t="s">
        <v>69</v>
      </c>
      <c r="N3" s="87"/>
      <c r="O3" s="87"/>
      <c r="P3" s="87"/>
      <c r="Q3" s="87"/>
      <c r="R3" s="87"/>
      <c r="S3" s="87"/>
      <c r="T3" s="87"/>
    </row>
    <row r="4" spans="1:20" s="36" customFormat="1" ht="72">
      <c r="A4" s="34" t="s">
        <v>248</v>
      </c>
      <c r="B4" s="35"/>
      <c r="C4" s="28" t="s">
        <v>10</v>
      </c>
      <c r="D4" s="28" t="s">
        <v>256</v>
      </c>
      <c r="E4" s="28" t="s">
        <v>95</v>
      </c>
      <c r="F4" s="28" t="s">
        <v>96</v>
      </c>
      <c r="G4" s="90"/>
      <c r="H4" s="28" t="s">
        <v>70</v>
      </c>
      <c r="I4" s="119"/>
      <c r="J4" s="149"/>
      <c r="N4" s="87"/>
      <c r="O4" s="87"/>
      <c r="P4" s="87"/>
      <c r="Q4" s="87"/>
      <c r="R4" s="87"/>
      <c r="S4" s="87"/>
      <c r="T4" s="87"/>
    </row>
    <row r="5" spans="1:20" s="36" customFormat="1" ht="54">
      <c r="A5" s="37"/>
      <c r="B5" s="38"/>
      <c r="C5" s="5" t="s">
        <v>11</v>
      </c>
      <c r="D5" s="5" t="s">
        <v>257</v>
      </c>
      <c r="E5" s="5" t="s">
        <v>258</v>
      </c>
      <c r="F5" s="5" t="s">
        <v>96</v>
      </c>
      <c r="G5" s="91"/>
      <c r="H5" s="5" t="s">
        <v>71</v>
      </c>
      <c r="I5" s="92"/>
      <c r="J5" s="150"/>
      <c r="N5" s="87"/>
      <c r="O5" s="87"/>
      <c r="P5" s="87"/>
      <c r="Q5" s="87"/>
      <c r="R5" s="87"/>
      <c r="S5" s="87"/>
      <c r="T5" s="87"/>
    </row>
    <row r="6" spans="1:20" s="36" customFormat="1" ht="54">
      <c r="A6" s="39"/>
      <c r="B6" s="38"/>
      <c r="C6" s="5" t="s">
        <v>12</v>
      </c>
      <c r="D6" s="5" t="s">
        <v>262</v>
      </c>
      <c r="E6" s="5" t="s">
        <v>97</v>
      </c>
      <c r="F6" s="5" t="s">
        <v>96</v>
      </c>
      <c r="G6" s="92"/>
      <c r="H6" s="5" t="s">
        <v>54</v>
      </c>
      <c r="I6" s="92"/>
      <c r="J6" s="150"/>
      <c r="N6" s="87"/>
      <c r="O6" s="87"/>
      <c r="P6" s="87"/>
      <c r="Q6" s="87"/>
      <c r="R6" s="87"/>
      <c r="S6" s="87"/>
      <c r="T6" s="87"/>
    </row>
    <row r="7" spans="1:20" s="36" customFormat="1" ht="54">
      <c r="A7" s="39"/>
      <c r="B7" s="38"/>
      <c r="C7" s="5" t="s">
        <v>13</v>
      </c>
      <c r="D7" s="5" t="s">
        <v>98</v>
      </c>
      <c r="E7" s="5" t="s">
        <v>99</v>
      </c>
      <c r="F7" s="5" t="s">
        <v>100</v>
      </c>
      <c r="G7" s="92"/>
      <c r="H7" s="5" t="s">
        <v>101</v>
      </c>
      <c r="I7" s="92"/>
      <c r="J7" s="150"/>
      <c r="N7" s="87"/>
      <c r="O7" s="87"/>
      <c r="P7" s="87"/>
      <c r="Q7" s="87"/>
      <c r="R7" s="87"/>
      <c r="S7" s="87"/>
      <c r="T7" s="87"/>
    </row>
    <row r="8" spans="1:20" s="36" customFormat="1" ht="342">
      <c r="A8" s="39"/>
      <c r="B8" s="38"/>
      <c r="C8" s="5" t="s">
        <v>17</v>
      </c>
      <c r="D8" s="5" t="s">
        <v>102</v>
      </c>
      <c r="E8" s="5" t="s">
        <v>103</v>
      </c>
      <c r="F8" s="5" t="s">
        <v>104</v>
      </c>
      <c r="G8" s="93"/>
      <c r="H8" s="5" t="s">
        <v>105</v>
      </c>
      <c r="I8" s="92"/>
      <c r="J8" s="150"/>
      <c r="N8" s="87"/>
      <c r="O8" s="87"/>
      <c r="P8" s="87"/>
      <c r="Q8" s="87"/>
      <c r="R8" s="87"/>
      <c r="S8" s="87"/>
      <c r="T8" s="87"/>
    </row>
    <row r="9" spans="1:20" s="36" customFormat="1" ht="72.75" thickBot="1">
      <c r="A9" s="39"/>
      <c r="B9" s="40"/>
      <c r="C9" s="24" t="s">
        <v>0</v>
      </c>
      <c r="D9" s="24" t="s">
        <v>259</v>
      </c>
      <c r="E9" s="24" t="s">
        <v>107</v>
      </c>
      <c r="F9" s="24" t="s">
        <v>106</v>
      </c>
      <c r="G9" s="94"/>
      <c r="H9" s="24" t="s">
        <v>72</v>
      </c>
      <c r="I9" s="120"/>
      <c r="J9" s="151"/>
      <c r="K9" s="33"/>
      <c r="L9" s="33"/>
      <c r="M9" s="33"/>
      <c r="N9" s="87"/>
      <c r="O9" s="87"/>
      <c r="P9" s="87"/>
      <c r="Q9" s="87"/>
      <c r="R9" s="87"/>
      <c r="S9" s="87"/>
      <c r="T9" s="87"/>
    </row>
    <row r="10" spans="1:20" s="33" customFormat="1" ht="18.75" thickBot="1">
      <c r="A10" s="41"/>
      <c r="B10" s="42" t="s">
        <v>211</v>
      </c>
      <c r="C10" s="23"/>
      <c r="D10" s="23"/>
      <c r="E10" s="23"/>
      <c r="F10" s="23"/>
      <c r="G10" s="95"/>
      <c r="H10" s="23"/>
      <c r="I10" s="168">
        <f>IF(K10&gt;(L10+M10),1,IF(K10=(L10+M10),2,IF(L10&gt;=(K10+M10),2,IF(M10&gt;=(L10+K10),3,IF(M10&gt;=((L10+K10)/2),2,"F")))))</f>
        <v>2</v>
      </c>
      <c r="J10" s="152"/>
      <c r="K10" s="33">
        <f>COUNTIF(I4:I9,"=1")</f>
        <v>0</v>
      </c>
      <c r="L10" s="33">
        <f>COUNTIF(I4:I9,"=2")</f>
        <v>0</v>
      </c>
      <c r="M10" s="33">
        <f>COUNTIF(I4:I9,"=3")</f>
        <v>0</v>
      </c>
      <c r="N10" s="87"/>
      <c r="O10" s="87"/>
      <c r="P10" s="87"/>
      <c r="Q10" s="87"/>
      <c r="R10" s="87"/>
      <c r="S10" s="87"/>
      <c r="T10" s="87"/>
    </row>
    <row r="11" spans="1:20" s="33" customFormat="1" ht="72">
      <c r="A11" s="44" t="s">
        <v>108</v>
      </c>
      <c r="B11" s="45"/>
      <c r="C11" s="28" t="s">
        <v>2</v>
      </c>
      <c r="D11" s="28" t="s">
        <v>263</v>
      </c>
      <c r="E11" s="28" t="s">
        <v>109</v>
      </c>
      <c r="F11" s="28" t="s">
        <v>96</v>
      </c>
      <c r="G11" s="96"/>
      <c r="H11" s="28" t="s">
        <v>73</v>
      </c>
      <c r="I11" s="119"/>
      <c r="J11" s="153"/>
      <c r="N11" s="87"/>
      <c r="O11" s="87"/>
      <c r="P11" s="87"/>
      <c r="Q11" s="87"/>
      <c r="R11" s="87"/>
      <c r="S11" s="87"/>
      <c r="T11" s="87"/>
    </row>
    <row r="12" spans="1:20" s="33" customFormat="1" ht="72">
      <c r="A12" s="46"/>
      <c r="B12" s="47"/>
      <c r="C12" s="5" t="s">
        <v>18</v>
      </c>
      <c r="D12" s="5" t="s">
        <v>260</v>
      </c>
      <c r="E12" s="5" t="s">
        <v>110</v>
      </c>
      <c r="F12" s="5" t="s">
        <v>100</v>
      </c>
      <c r="G12" s="93"/>
      <c r="H12" s="5" t="s">
        <v>75</v>
      </c>
      <c r="I12" s="92"/>
      <c r="J12" s="154"/>
      <c r="N12" s="87"/>
      <c r="O12" s="87"/>
      <c r="P12" s="87"/>
      <c r="Q12" s="87"/>
      <c r="R12" s="87"/>
      <c r="S12" s="87"/>
      <c r="T12" s="87"/>
    </row>
    <row r="13" spans="1:20" s="33" customFormat="1" ht="90">
      <c r="A13" s="48"/>
      <c r="B13" s="47"/>
      <c r="C13" s="5" t="s">
        <v>19</v>
      </c>
      <c r="D13" s="5" t="s">
        <v>264</v>
      </c>
      <c r="E13" s="5" t="s">
        <v>111</v>
      </c>
      <c r="F13" s="5" t="s">
        <v>106</v>
      </c>
      <c r="G13" s="93"/>
      <c r="H13" s="5" t="s">
        <v>74</v>
      </c>
      <c r="I13" s="92"/>
      <c r="J13" s="154"/>
      <c r="N13" s="87"/>
      <c r="O13" s="87"/>
      <c r="P13" s="87"/>
      <c r="Q13" s="87"/>
      <c r="R13" s="87"/>
      <c r="S13" s="87"/>
      <c r="T13" s="87"/>
    </row>
    <row r="14" spans="1:20" s="33" customFormat="1" ht="54">
      <c r="A14" s="48"/>
      <c r="B14" s="47"/>
      <c r="C14" s="5" t="s">
        <v>1</v>
      </c>
      <c r="D14" s="5" t="s">
        <v>265</v>
      </c>
      <c r="E14" s="5" t="s">
        <v>112</v>
      </c>
      <c r="F14" s="5" t="s">
        <v>106</v>
      </c>
      <c r="G14" s="93"/>
      <c r="H14" s="5" t="s">
        <v>76</v>
      </c>
      <c r="I14" s="92"/>
      <c r="J14" s="154"/>
      <c r="N14" s="87"/>
      <c r="O14" s="87"/>
      <c r="P14" s="87"/>
      <c r="Q14" s="87"/>
      <c r="R14" s="87"/>
      <c r="S14" s="87"/>
      <c r="T14" s="87"/>
    </row>
    <row r="15" spans="1:20" s="33" customFormat="1" ht="90">
      <c r="A15" s="49"/>
      <c r="B15" s="47"/>
      <c r="C15" s="5" t="s">
        <v>14</v>
      </c>
      <c r="D15" s="5" t="s">
        <v>266</v>
      </c>
      <c r="E15" s="5" t="s">
        <v>261</v>
      </c>
      <c r="F15" s="5" t="s">
        <v>106</v>
      </c>
      <c r="G15" s="93"/>
      <c r="H15" s="5" t="s">
        <v>77</v>
      </c>
      <c r="I15" s="92"/>
      <c r="J15" s="154"/>
      <c r="N15" s="87"/>
      <c r="O15" s="87"/>
      <c r="P15" s="87"/>
      <c r="Q15" s="87"/>
      <c r="R15" s="87"/>
      <c r="S15" s="87"/>
      <c r="T15" s="87"/>
    </row>
    <row r="16" spans="1:20" s="33" customFormat="1" ht="146.25">
      <c r="A16" s="48"/>
      <c r="B16" s="47"/>
      <c r="C16" s="5" t="s">
        <v>15</v>
      </c>
      <c r="D16" s="5" t="s">
        <v>267</v>
      </c>
      <c r="E16" s="5" t="s">
        <v>274</v>
      </c>
      <c r="F16" s="5" t="s">
        <v>106</v>
      </c>
      <c r="G16" s="93"/>
      <c r="H16" s="5" t="s">
        <v>78</v>
      </c>
      <c r="I16" s="92"/>
      <c r="J16" s="154"/>
      <c r="N16" s="87"/>
      <c r="O16" s="87"/>
      <c r="P16" s="87"/>
      <c r="Q16" s="87"/>
      <c r="R16" s="87"/>
      <c r="S16" s="87"/>
      <c r="T16" s="87"/>
    </row>
    <row r="17" spans="1:20" s="52" customFormat="1" ht="54.75" thickBot="1">
      <c r="A17" s="50"/>
      <c r="B17" s="51"/>
      <c r="C17" s="24" t="s">
        <v>16</v>
      </c>
      <c r="D17" s="24" t="s">
        <v>268</v>
      </c>
      <c r="E17" s="24" t="s">
        <v>113</v>
      </c>
      <c r="F17" s="24" t="s">
        <v>106</v>
      </c>
      <c r="G17" s="94"/>
      <c r="H17" s="24" t="s">
        <v>82</v>
      </c>
      <c r="I17" s="120"/>
      <c r="J17" s="155"/>
      <c r="N17" s="87"/>
      <c r="O17" s="87"/>
      <c r="P17" s="87"/>
      <c r="Q17" s="87"/>
      <c r="R17" s="87"/>
      <c r="S17" s="87"/>
      <c r="T17" s="87"/>
    </row>
    <row r="18" spans="1:20" s="33" customFormat="1" ht="18.75" thickBot="1">
      <c r="A18" s="48"/>
      <c r="B18" s="53" t="s">
        <v>269</v>
      </c>
      <c r="C18" s="23"/>
      <c r="D18" s="23"/>
      <c r="E18" s="23"/>
      <c r="F18" s="23"/>
      <c r="G18" s="95"/>
      <c r="H18" s="23"/>
      <c r="I18" s="169">
        <f>IF(K18&gt;(L18+M18),1,IF(K18=(L18+M18),2,IF(L18&gt;=(K18+M18),2,IF(M18&gt;=(L18+K18),3,IF(M18&gt;=((L18+K18)/2),3,IF(L18&gt;=((M18+K18)/2),2,IF(K18&gt;=((L18+M18)/2),1,"F")))))))</f>
        <v>2</v>
      </c>
      <c r="J18" s="152"/>
      <c r="K18" s="33">
        <f>COUNTIF(I11:I17,"=1")</f>
        <v>0</v>
      </c>
      <c r="L18" s="33">
        <f>COUNTIF(I11:I17,"=2")</f>
        <v>0</v>
      </c>
      <c r="M18" s="33">
        <f>COUNTIF(I11:I17,"=3")</f>
        <v>0</v>
      </c>
      <c r="N18" s="87"/>
      <c r="O18" s="87"/>
      <c r="P18" s="87"/>
      <c r="Q18" s="87"/>
      <c r="R18" s="87"/>
      <c r="S18" s="87"/>
      <c r="T18" s="87"/>
    </row>
    <row r="19" spans="1:20" s="33" customFormat="1" ht="126">
      <c r="A19" s="49"/>
      <c r="B19" s="54" t="s">
        <v>116</v>
      </c>
      <c r="C19" s="25" t="s">
        <v>60</v>
      </c>
      <c r="D19" s="25" t="s">
        <v>115</v>
      </c>
      <c r="E19" s="25" t="s">
        <v>119</v>
      </c>
      <c r="F19" s="25" t="s">
        <v>118</v>
      </c>
      <c r="G19" s="97"/>
      <c r="H19" s="25" t="s">
        <v>114</v>
      </c>
      <c r="I19" s="170"/>
      <c r="J19" s="156"/>
      <c r="N19" s="87"/>
      <c r="O19" s="87"/>
      <c r="P19" s="87"/>
      <c r="Q19" s="87"/>
      <c r="R19" s="87"/>
      <c r="S19" s="87"/>
      <c r="T19" s="87"/>
    </row>
    <row r="20" spans="1:20" s="33" customFormat="1" ht="126">
      <c r="A20" s="49"/>
      <c r="B20" s="55" t="s">
        <v>116</v>
      </c>
      <c r="C20" s="11" t="s">
        <v>49</v>
      </c>
      <c r="D20" s="11" t="s">
        <v>149</v>
      </c>
      <c r="E20" s="11" t="s">
        <v>120</v>
      </c>
      <c r="F20" s="11" t="s">
        <v>118</v>
      </c>
      <c r="G20" s="98"/>
      <c r="H20" s="11" t="s">
        <v>114</v>
      </c>
      <c r="I20" s="171"/>
      <c r="J20" s="157"/>
      <c r="N20" s="87"/>
      <c r="O20" s="87"/>
      <c r="P20" s="87"/>
      <c r="Q20" s="87"/>
      <c r="R20" s="87"/>
      <c r="S20" s="87"/>
      <c r="T20" s="87"/>
    </row>
    <row r="21" spans="1:20" s="33" customFormat="1" ht="162">
      <c r="A21" s="48"/>
      <c r="B21" s="55" t="s">
        <v>116</v>
      </c>
      <c r="C21" s="11" t="s">
        <v>61</v>
      </c>
      <c r="D21" s="11" t="s">
        <v>124</v>
      </c>
      <c r="E21" s="11" t="s">
        <v>121</v>
      </c>
      <c r="F21" s="11" t="s">
        <v>118</v>
      </c>
      <c r="G21" s="99"/>
      <c r="H21" s="11" t="s">
        <v>114</v>
      </c>
      <c r="I21" s="171"/>
      <c r="J21" s="157"/>
      <c r="N21" s="87"/>
      <c r="O21" s="87"/>
      <c r="P21" s="87"/>
      <c r="Q21" s="87"/>
      <c r="R21" s="87"/>
      <c r="S21" s="87"/>
      <c r="T21" s="87"/>
    </row>
    <row r="22" spans="1:20" s="33" customFormat="1" ht="126.75" thickBot="1">
      <c r="A22" s="48"/>
      <c r="B22" s="206" t="s">
        <v>117</v>
      </c>
      <c r="C22" s="26" t="s">
        <v>86</v>
      </c>
      <c r="D22" s="26" t="s">
        <v>123</v>
      </c>
      <c r="E22" s="26" t="s">
        <v>122</v>
      </c>
      <c r="F22" s="26" t="s">
        <v>118</v>
      </c>
      <c r="G22" s="100"/>
      <c r="H22" s="26" t="s">
        <v>114</v>
      </c>
      <c r="I22" s="172"/>
      <c r="J22" s="158"/>
      <c r="N22" s="87"/>
      <c r="O22" s="87"/>
      <c r="P22" s="87"/>
      <c r="Q22" s="87"/>
      <c r="R22" s="87"/>
      <c r="S22" s="87"/>
      <c r="T22" s="87"/>
    </row>
    <row r="23" spans="1:20" s="33" customFormat="1" ht="18.75" thickBot="1">
      <c r="A23" s="41"/>
      <c r="B23" s="229" t="s">
        <v>270</v>
      </c>
      <c r="C23" s="65"/>
      <c r="D23" s="65"/>
      <c r="E23" s="65"/>
      <c r="F23" s="65"/>
      <c r="G23" s="230"/>
      <c r="H23" s="65"/>
      <c r="I23" s="231">
        <f>IF(K23&gt;(L23+M23),1,IF(K23=(L23+M23),2,IF(L23&gt;=(K23+M23),2,IF(M23&gt;=(L23+K23),3,"F"))))</f>
        <v>2</v>
      </c>
      <c r="J23" s="232"/>
      <c r="K23" s="33">
        <f>COUNTIF(I19:I22,"=1")</f>
        <v>0</v>
      </c>
      <c r="L23" s="33">
        <f>COUNTIF(I19:I22,"=2")</f>
        <v>0</v>
      </c>
      <c r="M23" s="33">
        <f>COUNTIF(I19:I22,"=3")</f>
        <v>0</v>
      </c>
      <c r="N23" s="87"/>
      <c r="O23" s="87"/>
      <c r="P23" s="87"/>
      <c r="Q23" s="87"/>
      <c r="R23" s="87"/>
      <c r="S23" s="87"/>
      <c r="T23" s="87"/>
    </row>
    <row r="24" spans="1:20" s="52" customFormat="1" ht="108">
      <c r="A24" s="57" t="s">
        <v>125</v>
      </c>
      <c r="B24" s="45"/>
      <c r="C24" s="28" t="s">
        <v>3</v>
      </c>
      <c r="D24" s="28" t="s">
        <v>271</v>
      </c>
      <c r="E24" s="28" t="s">
        <v>126</v>
      </c>
      <c r="F24" s="28" t="s">
        <v>127</v>
      </c>
      <c r="G24" s="96"/>
      <c r="H24" s="28" t="s">
        <v>85</v>
      </c>
      <c r="I24" s="119"/>
      <c r="J24" s="153"/>
      <c r="N24" s="87"/>
      <c r="O24" s="87"/>
      <c r="P24" s="87"/>
      <c r="Q24" s="87"/>
      <c r="R24" s="87"/>
      <c r="S24" s="87"/>
      <c r="T24" s="87"/>
    </row>
    <row r="25" spans="1:20" s="52" customFormat="1" ht="54.75" thickBot="1">
      <c r="A25" s="59"/>
      <c r="B25" s="51"/>
      <c r="C25" s="24" t="s">
        <v>4</v>
      </c>
      <c r="D25" s="24" t="s">
        <v>272</v>
      </c>
      <c r="E25" s="24" t="s">
        <v>128</v>
      </c>
      <c r="F25" s="24" t="s">
        <v>127</v>
      </c>
      <c r="G25" s="94"/>
      <c r="H25" s="24" t="s">
        <v>84</v>
      </c>
      <c r="I25" s="120"/>
      <c r="J25" s="155"/>
      <c r="N25" s="121"/>
      <c r="O25" s="121"/>
      <c r="P25" s="121"/>
      <c r="Q25" s="121"/>
      <c r="R25" s="121"/>
      <c r="S25" s="121"/>
      <c r="T25" s="121"/>
    </row>
    <row r="26" spans="1:20" s="33" customFormat="1" ht="18.75" thickBot="1">
      <c r="A26" s="59"/>
      <c r="B26" s="53" t="s">
        <v>273</v>
      </c>
      <c r="C26" s="23"/>
      <c r="D26" s="23"/>
      <c r="E26" s="23"/>
      <c r="F26" s="23"/>
      <c r="G26" s="95"/>
      <c r="H26" s="23"/>
      <c r="I26" s="169">
        <f>IF(K26&gt;(L26+M26),1,IF(K26=(L26+M26),2,IF(L26&gt;=(K26+M26),2,IF(M26&gt;=(L26+K26),3,"F"))))</f>
        <v>2</v>
      </c>
      <c r="J26" s="152"/>
      <c r="K26" s="33">
        <f>SUMIF(I24:I25,"=1")</f>
        <v>0</v>
      </c>
      <c r="L26" s="33">
        <f>SUMIF(I24:I25,"=2")</f>
        <v>0</v>
      </c>
      <c r="M26" s="33">
        <f>SUMIF(I24:I25,"=3")</f>
        <v>0</v>
      </c>
      <c r="N26" s="87"/>
      <c r="O26" s="87"/>
      <c r="P26" s="87"/>
      <c r="Q26" s="87"/>
      <c r="R26" s="87"/>
      <c r="S26" s="87"/>
      <c r="T26" s="87"/>
    </row>
    <row r="27" spans="1:20" s="33" customFormat="1" ht="90">
      <c r="A27" s="49"/>
      <c r="B27" s="54" t="s">
        <v>116</v>
      </c>
      <c r="C27" s="25" t="s">
        <v>50</v>
      </c>
      <c r="D27" s="25" t="s">
        <v>129</v>
      </c>
      <c r="E27" s="25" t="s">
        <v>132</v>
      </c>
      <c r="F27" s="25" t="s">
        <v>131</v>
      </c>
      <c r="G27" s="108"/>
      <c r="H27" s="25" t="s">
        <v>114</v>
      </c>
      <c r="I27" s="170"/>
      <c r="J27" s="156"/>
      <c r="N27" s="87"/>
      <c r="O27" s="87"/>
      <c r="P27" s="87"/>
      <c r="Q27" s="87"/>
      <c r="R27" s="87"/>
      <c r="S27" s="87"/>
      <c r="T27" s="87"/>
    </row>
    <row r="28" spans="1:20" s="33" customFormat="1" ht="129.75">
      <c r="A28" s="49"/>
      <c r="B28" s="55" t="s">
        <v>116</v>
      </c>
      <c r="C28" s="11" t="s">
        <v>5</v>
      </c>
      <c r="D28" s="11" t="s">
        <v>130</v>
      </c>
      <c r="E28" s="11" t="s">
        <v>275</v>
      </c>
      <c r="F28" s="11" t="s">
        <v>131</v>
      </c>
      <c r="G28" s="99"/>
      <c r="H28" s="11" t="s">
        <v>133</v>
      </c>
      <c r="I28" s="171"/>
      <c r="J28" s="157"/>
      <c r="N28" s="87"/>
      <c r="O28" s="87"/>
      <c r="P28" s="87"/>
      <c r="Q28" s="87"/>
      <c r="R28" s="87"/>
      <c r="S28" s="87"/>
      <c r="T28" s="87"/>
    </row>
    <row r="29" spans="1:20" s="33" customFormat="1" ht="111" thickBot="1">
      <c r="A29" s="63"/>
      <c r="B29" s="206" t="s">
        <v>116</v>
      </c>
      <c r="C29" s="26" t="s">
        <v>6</v>
      </c>
      <c r="D29" s="195" t="s">
        <v>276</v>
      </c>
      <c r="E29" s="26" t="s">
        <v>277</v>
      </c>
      <c r="F29" s="26" t="s">
        <v>135</v>
      </c>
      <c r="G29" s="100"/>
      <c r="H29" s="26" t="s">
        <v>134</v>
      </c>
      <c r="I29" s="172"/>
      <c r="J29" s="158"/>
      <c r="N29" s="87"/>
      <c r="O29" s="87"/>
      <c r="P29" s="87"/>
      <c r="Q29" s="87"/>
      <c r="R29" s="87"/>
      <c r="S29" s="87"/>
      <c r="T29" s="87"/>
    </row>
    <row r="30" spans="1:20" s="33" customFormat="1" ht="18.75" thickBot="1">
      <c r="A30" s="66"/>
      <c r="B30" s="224" t="s">
        <v>279</v>
      </c>
      <c r="C30" s="225"/>
      <c r="D30" s="225"/>
      <c r="E30" s="225"/>
      <c r="F30" s="225"/>
      <c r="G30" s="226"/>
      <c r="H30" s="225"/>
      <c r="I30" s="227">
        <f>IF(K30&gt;(L30+M30),1,IF(K30=(L30+M30),2,IF(L30&gt;=(K30+M30),2,IF(M30&gt;=(L30+K30),3,IF(M30&gt;=((L30+K30)/2),2,"F")))))</f>
        <v>2</v>
      </c>
      <c r="J30" s="228"/>
      <c r="K30" s="33">
        <f>COUNTIF(I27:I29,"=1")</f>
        <v>0</v>
      </c>
      <c r="L30" s="33">
        <f>COUNTIF(I27:I29,"=2")</f>
        <v>0</v>
      </c>
      <c r="M30" s="33">
        <f>COUNTIF(I27:I29,"=3")</f>
        <v>0</v>
      </c>
      <c r="N30" s="87"/>
      <c r="O30" s="87"/>
      <c r="P30" s="87"/>
      <c r="Q30" s="87"/>
      <c r="R30" s="87"/>
      <c r="S30" s="87"/>
      <c r="T30" s="87"/>
    </row>
    <row r="31" spans="1:20" s="33" customFormat="1" ht="54.75" thickBot="1">
      <c r="A31" s="68" t="s">
        <v>136</v>
      </c>
      <c r="B31" s="45"/>
      <c r="C31" s="28" t="s">
        <v>7</v>
      </c>
      <c r="D31" s="28" t="s">
        <v>137</v>
      </c>
      <c r="E31" s="28" t="s">
        <v>278</v>
      </c>
      <c r="F31" s="28" t="s">
        <v>138</v>
      </c>
      <c r="G31" s="96"/>
      <c r="H31" s="28" t="s">
        <v>65</v>
      </c>
      <c r="I31" s="119"/>
      <c r="J31" s="153"/>
      <c r="N31" s="87"/>
      <c r="O31" s="87"/>
      <c r="P31" s="87"/>
      <c r="Q31" s="87"/>
      <c r="R31" s="87"/>
      <c r="S31" s="87"/>
      <c r="T31" s="87"/>
    </row>
    <row r="32" spans="1:20" s="33" customFormat="1" ht="54.75" thickBot="1">
      <c r="A32" s="69"/>
      <c r="B32" s="51"/>
      <c r="C32" s="24" t="s">
        <v>51</v>
      </c>
      <c r="D32" s="24" t="s">
        <v>139</v>
      </c>
      <c r="E32" s="24" t="s">
        <v>140</v>
      </c>
      <c r="F32" s="28" t="s">
        <v>138</v>
      </c>
      <c r="G32" s="107"/>
      <c r="H32" s="24" t="s">
        <v>66</v>
      </c>
      <c r="I32" s="120"/>
      <c r="J32" s="155"/>
      <c r="N32" s="87"/>
      <c r="O32" s="87"/>
      <c r="P32" s="87"/>
      <c r="Q32" s="87"/>
      <c r="R32" s="87"/>
      <c r="S32" s="87"/>
      <c r="T32" s="87"/>
    </row>
    <row r="33" spans="1:20" s="33" customFormat="1" ht="18.75" thickBot="1">
      <c r="A33" s="70"/>
      <c r="B33" s="197" t="s">
        <v>141</v>
      </c>
      <c r="C33" s="198"/>
      <c r="D33" s="198"/>
      <c r="E33" s="198"/>
      <c r="F33" s="198"/>
      <c r="G33" s="199"/>
      <c r="H33" s="198"/>
      <c r="I33" s="200">
        <f>IF(K33&gt;(L33+M33),1,IF(K33=(L33+M33),2,IF(L33&gt;=(K33+M33),2,IF(M33&gt;=(L33+K33),3,"F"))))</f>
        <v>2</v>
      </c>
      <c r="J33" s="201"/>
      <c r="K33" s="33">
        <f>SUMIF(I31:I32,"=1")</f>
        <v>0</v>
      </c>
      <c r="L33" s="33">
        <f>SUMIF(I31:I32,"=2")</f>
        <v>0</v>
      </c>
      <c r="M33" s="33">
        <f>SUMIF(I31:I32,"=3")</f>
        <v>0</v>
      </c>
      <c r="N33" s="87"/>
      <c r="O33" s="87"/>
      <c r="P33" s="87"/>
      <c r="Q33" s="87"/>
      <c r="R33" s="87"/>
      <c r="S33" s="87"/>
      <c r="T33" s="87"/>
    </row>
    <row r="34" spans="1:20" s="33" customFormat="1" ht="108">
      <c r="A34" s="57"/>
      <c r="B34" s="54" t="s">
        <v>142</v>
      </c>
      <c r="C34" s="25" t="s">
        <v>8</v>
      </c>
      <c r="D34" s="25" t="s">
        <v>139</v>
      </c>
      <c r="E34" s="25" t="s">
        <v>323</v>
      </c>
      <c r="F34" s="25" t="s">
        <v>138</v>
      </c>
      <c r="G34" s="108"/>
      <c r="H34" s="25" t="s">
        <v>143</v>
      </c>
      <c r="I34" s="170"/>
      <c r="J34" s="156"/>
      <c r="N34" s="87"/>
      <c r="O34" s="87"/>
      <c r="P34" s="87"/>
      <c r="Q34" s="87"/>
      <c r="R34" s="87"/>
      <c r="S34" s="87"/>
      <c r="T34" s="87"/>
    </row>
    <row r="35" spans="1:20" s="33" customFormat="1" ht="108">
      <c r="A35" s="57"/>
      <c r="B35" s="55" t="s">
        <v>142</v>
      </c>
      <c r="C35" s="11" t="s">
        <v>9</v>
      </c>
      <c r="D35" s="11" t="s">
        <v>144</v>
      </c>
      <c r="E35" s="196" t="s">
        <v>145</v>
      </c>
      <c r="F35" s="11" t="s">
        <v>138</v>
      </c>
      <c r="G35" s="99"/>
      <c r="H35" s="11" t="s">
        <v>146</v>
      </c>
      <c r="I35" s="171"/>
      <c r="J35" s="157"/>
      <c r="N35" s="87"/>
      <c r="O35" s="87"/>
      <c r="P35" s="87"/>
      <c r="Q35" s="87"/>
      <c r="R35" s="87"/>
      <c r="S35" s="87"/>
      <c r="T35" s="87"/>
    </row>
    <row r="36" spans="1:20" s="33" customFormat="1" ht="108.75" thickBot="1">
      <c r="A36" s="49"/>
      <c r="B36" s="206" t="s">
        <v>142</v>
      </c>
      <c r="C36" s="26" t="s">
        <v>20</v>
      </c>
      <c r="D36" s="26" t="s">
        <v>148</v>
      </c>
      <c r="E36" s="26" t="s">
        <v>290</v>
      </c>
      <c r="F36" s="26" t="s">
        <v>147</v>
      </c>
      <c r="G36" s="100"/>
      <c r="H36" s="26" t="s">
        <v>133</v>
      </c>
      <c r="I36" s="172"/>
      <c r="J36" s="158"/>
      <c r="N36" s="87"/>
      <c r="O36" s="87"/>
      <c r="P36" s="87"/>
      <c r="Q36" s="87"/>
      <c r="R36" s="87"/>
      <c r="S36" s="87"/>
      <c r="T36" s="87"/>
    </row>
    <row r="37" spans="1:20" s="33" customFormat="1" ht="18.75" thickBot="1">
      <c r="A37" s="73"/>
      <c r="B37" s="202" t="s">
        <v>314</v>
      </c>
      <c r="C37" s="202"/>
      <c r="D37" s="202"/>
      <c r="E37" s="202"/>
      <c r="F37" s="202"/>
      <c r="G37" s="203"/>
      <c r="H37" s="202"/>
      <c r="I37" s="204">
        <f>IF(K37&gt;(L37+M37),1,IF(K37=(L37+M37),2,IF(L37&gt;=(K37+M37),2,IF(M37&gt;=((L37+K37)/2),2,IF(M37&gt;=((L37+K37)/2),2,"F")))))</f>
        <v>2</v>
      </c>
      <c r="J37" s="205">
        <f>IF(K30&gt;(L30+M30),1,IF(K30=(L30+M30),2,IF(L30&gt;=(K30+M30),2,IF(M30&gt;=(L30+K30),3,IF(M30&gt;=((L30+K30)/2),2,"F")))))</f>
        <v>2</v>
      </c>
      <c r="K37" s="33">
        <f>COUNTIF(I34:I36,"=1")</f>
        <v>0</v>
      </c>
      <c r="L37" s="33">
        <f>COUNTIF(I34:I36,"=2")</f>
        <v>0</v>
      </c>
      <c r="M37" s="33">
        <f>COUNTIF(I34:I36,"=3")</f>
        <v>0</v>
      </c>
      <c r="N37" s="87"/>
      <c r="O37" s="87"/>
      <c r="P37" s="87"/>
      <c r="Q37" s="87"/>
      <c r="R37" s="87"/>
      <c r="S37" s="87"/>
      <c r="T37" s="87"/>
    </row>
    <row r="38" spans="1:20" s="33" customFormat="1" ht="110.25">
      <c r="A38" s="68" t="s">
        <v>150</v>
      </c>
      <c r="B38" s="74"/>
      <c r="C38" s="58" t="s">
        <v>21</v>
      </c>
      <c r="D38" s="58" t="s">
        <v>281</v>
      </c>
      <c r="E38" s="58" t="s">
        <v>280</v>
      </c>
      <c r="F38" s="58" t="s">
        <v>151</v>
      </c>
      <c r="G38" s="109"/>
      <c r="H38" s="22" t="s">
        <v>152</v>
      </c>
      <c r="I38" s="179"/>
      <c r="J38" s="162"/>
      <c r="N38" s="87"/>
      <c r="O38" s="87"/>
      <c r="P38" s="87"/>
      <c r="Q38" s="87"/>
      <c r="R38" s="87"/>
      <c r="S38" s="87"/>
      <c r="T38" s="87"/>
    </row>
    <row r="39" spans="1:20" s="33" customFormat="1" ht="72">
      <c r="A39" s="69"/>
      <c r="B39" s="75"/>
      <c r="C39" s="58" t="s">
        <v>22</v>
      </c>
      <c r="D39" s="58" t="s">
        <v>282</v>
      </c>
      <c r="E39" s="5" t="s">
        <v>153</v>
      </c>
      <c r="F39" s="58" t="s">
        <v>151</v>
      </c>
      <c r="G39" s="110"/>
      <c r="H39" s="5" t="s">
        <v>55</v>
      </c>
      <c r="I39" s="92"/>
      <c r="J39" s="154"/>
      <c r="N39" s="87"/>
      <c r="O39" s="87"/>
      <c r="P39" s="87"/>
      <c r="Q39" s="87"/>
      <c r="R39" s="87"/>
      <c r="S39" s="87"/>
      <c r="T39" s="87"/>
    </row>
    <row r="40" spans="1:20" s="33" customFormat="1" ht="111">
      <c r="A40" s="72"/>
      <c r="B40" s="75"/>
      <c r="C40" s="58" t="s">
        <v>23</v>
      </c>
      <c r="D40" s="58" t="s">
        <v>283</v>
      </c>
      <c r="E40" s="5" t="s">
        <v>287</v>
      </c>
      <c r="F40" s="5" t="s">
        <v>135</v>
      </c>
      <c r="G40" s="93"/>
      <c r="H40" s="5" t="s">
        <v>56</v>
      </c>
      <c r="I40" s="92"/>
      <c r="J40" s="154"/>
      <c r="N40" s="87"/>
      <c r="O40" s="87"/>
      <c r="P40" s="87"/>
      <c r="Q40" s="87"/>
      <c r="R40" s="87"/>
      <c r="S40" s="87"/>
      <c r="T40" s="87"/>
    </row>
    <row r="41" spans="1:20" s="33" customFormat="1" ht="111">
      <c r="A41" s="72"/>
      <c r="B41" s="75"/>
      <c r="C41" s="58" t="s">
        <v>24</v>
      </c>
      <c r="D41" s="58" t="s">
        <v>284</v>
      </c>
      <c r="E41" s="5" t="s">
        <v>286</v>
      </c>
      <c r="F41" s="5" t="s">
        <v>135</v>
      </c>
      <c r="G41" s="93"/>
      <c r="H41" s="5" t="s">
        <v>58</v>
      </c>
      <c r="I41" s="92"/>
      <c r="J41" s="154"/>
      <c r="N41" s="87"/>
      <c r="O41" s="87"/>
      <c r="P41" s="87"/>
      <c r="Q41" s="87"/>
      <c r="R41" s="87"/>
      <c r="S41" s="87"/>
      <c r="T41" s="87"/>
    </row>
    <row r="42" spans="1:20" s="33" customFormat="1" ht="165.75" thickBot="1">
      <c r="A42" s="72"/>
      <c r="B42" s="76"/>
      <c r="C42" s="43" t="s">
        <v>25</v>
      </c>
      <c r="D42" s="58" t="s">
        <v>285</v>
      </c>
      <c r="E42" s="60" t="s">
        <v>288</v>
      </c>
      <c r="F42" s="5" t="s">
        <v>135</v>
      </c>
      <c r="G42" s="111"/>
      <c r="H42" s="60" t="s">
        <v>57</v>
      </c>
      <c r="I42" s="180"/>
      <c r="J42" s="163"/>
      <c r="N42" s="87"/>
      <c r="O42" s="87"/>
      <c r="P42" s="87"/>
      <c r="Q42" s="87"/>
      <c r="R42" s="87"/>
      <c r="S42" s="87"/>
      <c r="T42" s="87"/>
    </row>
    <row r="43" spans="1:20" s="33" customFormat="1" ht="18.75" thickBot="1">
      <c r="A43" s="72"/>
      <c r="B43" s="71" t="s">
        <v>154</v>
      </c>
      <c r="C43" s="61"/>
      <c r="D43" s="61"/>
      <c r="E43" s="61"/>
      <c r="F43" s="61"/>
      <c r="G43" s="103"/>
      <c r="H43" s="61"/>
      <c r="I43" s="177">
        <f>IF(K43&gt;(L43+M43),1,IF(K43=(L43+M43),2,IF(L43&gt;=(K43+M43),2,IF(M43&gt;=(L43+K43),3,IF(M43&gt;=((L43+K43)/2),3,IF(L43&gt;=((M43+K43)/2),2,IF(K43&gt;=((L43+M43)/2),1,"F")))))))</f>
        <v>2</v>
      </c>
      <c r="J43" s="164"/>
      <c r="K43" s="33">
        <f>COUNTIF(I38:I42,"=1")</f>
        <v>0</v>
      </c>
      <c r="L43" s="33">
        <f>COUNTIF(I38:I42,"=2")</f>
        <v>0</v>
      </c>
      <c r="M43" s="33">
        <f>COUNTIF(I38:I42,"=3")</f>
        <v>0</v>
      </c>
      <c r="N43" s="87"/>
      <c r="O43" s="87"/>
      <c r="P43" s="87"/>
      <c r="Q43" s="87"/>
      <c r="R43" s="87"/>
      <c r="S43" s="87"/>
      <c r="T43" s="87"/>
    </row>
    <row r="44" spans="1:20" s="33" customFormat="1" ht="234">
      <c r="A44" s="77"/>
      <c r="B44" s="78" t="s">
        <v>322</v>
      </c>
      <c r="C44" s="62" t="s">
        <v>26</v>
      </c>
      <c r="D44" s="62" t="s">
        <v>289</v>
      </c>
      <c r="E44" s="62" t="s">
        <v>155</v>
      </c>
      <c r="F44" s="62" t="s">
        <v>156</v>
      </c>
      <c r="G44" s="112"/>
      <c r="H44" s="62" t="s">
        <v>163</v>
      </c>
      <c r="I44" s="174"/>
      <c r="J44" s="160"/>
      <c r="N44" s="87"/>
      <c r="O44" s="87"/>
      <c r="P44" s="87"/>
      <c r="Q44" s="87"/>
      <c r="R44" s="87"/>
      <c r="S44" s="87"/>
      <c r="T44" s="87"/>
    </row>
    <row r="45" spans="1:20" s="33" customFormat="1" ht="72">
      <c r="A45" s="72"/>
      <c r="B45" s="78" t="s">
        <v>322</v>
      </c>
      <c r="C45" s="11" t="s">
        <v>27</v>
      </c>
      <c r="D45" s="11" t="s">
        <v>158</v>
      </c>
      <c r="E45" s="11" t="s">
        <v>161</v>
      </c>
      <c r="F45" s="62" t="s">
        <v>156</v>
      </c>
      <c r="G45" s="99"/>
      <c r="H45" s="11" t="s">
        <v>162</v>
      </c>
      <c r="I45" s="171"/>
      <c r="J45" s="157"/>
      <c r="N45" s="87"/>
      <c r="O45" s="87"/>
      <c r="P45" s="87"/>
      <c r="Q45" s="87"/>
      <c r="R45" s="87"/>
      <c r="S45" s="87"/>
      <c r="T45" s="87"/>
    </row>
    <row r="46" spans="1:20" s="33" customFormat="1" ht="54">
      <c r="A46" s="72"/>
      <c r="B46" s="78" t="s">
        <v>322</v>
      </c>
      <c r="C46" s="11" t="s">
        <v>28</v>
      </c>
      <c r="D46" s="11" t="s">
        <v>159</v>
      </c>
      <c r="E46" s="11" t="s">
        <v>164</v>
      </c>
      <c r="F46" s="62" t="s">
        <v>156</v>
      </c>
      <c r="G46" s="99"/>
      <c r="H46" s="11" t="s">
        <v>165</v>
      </c>
      <c r="I46" s="171"/>
      <c r="J46" s="157"/>
      <c r="N46" s="87"/>
      <c r="O46" s="87"/>
      <c r="P46" s="87"/>
      <c r="Q46" s="87"/>
      <c r="R46" s="87"/>
      <c r="S46" s="87"/>
      <c r="T46" s="87"/>
    </row>
    <row r="47" spans="1:20" s="33" customFormat="1" ht="108">
      <c r="A47" s="72"/>
      <c r="B47" s="78" t="s">
        <v>321</v>
      </c>
      <c r="C47" s="11" t="s">
        <v>29</v>
      </c>
      <c r="D47" s="11" t="s">
        <v>160</v>
      </c>
      <c r="E47" s="11" t="s">
        <v>166</v>
      </c>
      <c r="F47" s="62" t="s">
        <v>156</v>
      </c>
      <c r="G47" s="98"/>
      <c r="H47" s="11" t="s">
        <v>167</v>
      </c>
      <c r="I47" s="171"/>
      <c r="J47" s="157"/>
      <c r="N47" s="87"/>
      <c r="O47" s="87"/>
      <c r="P47" s="87"/>
      <c r="Q47" s="87"/>
      <c r="R47" s="87"/>
      <c r="S47" s="87"/>
      <c r="T47" s="87"/>
    </row>
    <row r="48" spans="1:20" s="33" customFormat="1" ht="144">
      <c r="A48" s="72"/>
      <c r="B48" s="78" t="s">
        <v>321</v>
      </c>
      <c r="C48" s="11" t="s">
        <v>30</v>
      </c>
      <c r="D48" s="11" t="s">
        <v>168</v>
      </c>
      <c r="E48" s="11" t="s">
        <v>169</v>
      </c>
      <c r="F48" s="11" t="s">
        <v>157</v>
      </c>
      <c r="G48" s="98"/>
      <c r="H48" s="11" t="s">
        <v>170</v>
      </c>
      <c r="I48" s="171"/>
      <c r="J48" s="157"/>
      <c r="N48" s="87"/>
      <c r="O48" s="87"/>
      <c r="P48" s="87"/>
      <c r="Q48" s="87"/>
      <c r="R48" s="87"/>
      <c r="S48" s="87"/>
      <c r="T48" s="87"/>
    </row>
    <row r="49" spans="1:20" s="33" customFormat="1" ht="108">
      <c r="A49" s="72"/>
      <c r="B49" s="78" t="s">
        <v>321</v>
      </c>
      <c r="C49" s="11" t="s">
        <v>31</v>
      </c>
      <c r="D49" s="11" t="s">
        <v>324</v>
      </c>
      <c r="E49" s="196" t="s">
        <v>329</v>
      </c>
      <c r="F49" s="62" t="s">
        <v>131</v>
      </c>
      <c r="G49" s="99"/>
      <c r="H49" s="62" t="s">
        <v>133</v>
      </c>
      <c r="I49" s="171"/>
      <c r="J49" s="157"/>
      <c r="N49" s="87"/>
      <c r="O49" s="87"/>
      <c r="P49" s="87"/>
      <c r="Q49" s="87"/>
      <c r="R49" s="87"/>
      <c r="S49" s="87"/>
      <c r="T49" s="87"/>
    </row>
    <row r="50" spans="1:20" s="33" customFormat="1" ht="183.75">
      <c r="A50" s="69"/>
      <c r="B50" s="78" t="s">
        <v>322</v>
      </c>
      <c r="C50" s="11" t="s">
        <v>32</v>
      </c>
      <c r="D50" s="11" t="s">
        <v>325</v>
      </c>
      <c r="E50" s="11" t="s">
        <v>326</v>
      </c>
      <c r="F50" s="11" t="s">
        <v>291</v>
      </c>
      <c r="G50" s="99"/>
      <c r="H50" s="11" t="s">
        <v>171</v>
      </c>
      <c r="I50" s="171"/>
      <c r="J50" s="157"/>
      <c r="N50" s="87"/>
      <c r="O50" s="87"/>
      <c r="P50" s="87"/>
      <c r="Q50" s="87"/>
      <c r="R50" s="87"/>
      <c r="S50" s="87"/>
      <c r="T50" s="87"/>
    </row>
    <row r="51" spans="1:20" s="33" customFormat="1" ht="128.25">
      <c r="A51" s="72"/>
      <c r="B51" s="78" t="s">
        <v>322</v>
      </c>
      <c r="C51" s="11" t="s">
        <v>33</v>
      </c>
      <c r="D51" s="11" t="s">
        <v>328</v>
      </c>
      <c r="E51" s="11" t="s">
        <v>327</v>
      </c>
      <c r="F51" s="11" t="s">
        <v>156</v>
      </c>
      <c r="G51" s="98"/>
      <c r="H51" s="11" t="s">
        <v>171</v>
      </c>
      <c r="I51" s="171"/>
      <c r="J51" s="157"/>
      <c r="N51" s="87"/>
      <c r="O51" s="87"/>
      <c r="P51" s="87"/>
      <c r="Q51" s="87"/>
      <c r="R51" s="87"/>
      <c r="S51" s="87"/>
      <c r="T51" s="87"/>
    </row>
    <row r="52" spans="1:20" s="33" customFormat="1" ht="146.25">
      <c r="A52" s="72"/>
      <c r="B52" s="78" t="s">
        <v>322</v>
      </c>
      <c r="C52" s="11" t="s">
        <v>52</v>
      </c>
      <c r="D52" s="11" t="s">
        <v>172</v>
      </c>
      <c r="E52" s="11" t="s">
        <v>174</v>
      </c>
      <c r="F52" s="11" t="s">
        <v>156</v>
      </c>
      <c r="G52" s="99"/>
      <c r="H52" s="12" t="s">
        <v>173</v>
      </c>
      <c r="I52" s="171"/>
      <c r="J52" s="157"/>
      <c r="N52" s="87"/>
      <c r="O52" s="87"/>
      <c r="P52" s="87"/>
      <c r="Q52" s="87"/>
      <c r="R52" s="87"/>
      <c r="S52" s="87"/>
      <c r="T52" s="87"/>
    </row>
    <row r="53" spans="1:20" s="33" customFormat="1" ht="108">
      <c r="A53" s="72"/>
      <c r="B53" s="78" t="s">
        <v>322</v>
      </c>
      <c r="C53" s="11" t="s">
        <v>62</v>
      </c>
      <c r="D53" s="11" t="s">
        <v>175</v>
      </c>
      <c r="E53" s="11" t="s">
        <v>176</v>
      </c>
      <c r="F53" s="62" t="s">
        <v>131</v>
      </c>
      <c r="G53" s="99"/>
      <c r="H53" s="11" t="s">
        <v>177</v>
      </c>
      <c r="I53" s="171"/>
      <c r="J53" s="157"/>
      <c r="N53" s="87"/>
      <c r="O53" s="87"/>
      <c r="P53" s="87"/>
      <c r="Q53" s="87"/>
      <c r="R53" s="87"/>
      <c r="S53" s="87"/>
      <c r="T53" s="87"/>
    </row>
    <row r="54" spans="1:20" s="33" customFormat="1" ht="54.75" thickBot="1">
      <c r="A54" s="72"/>
      <c r="B54" s="78" t="s">
        <v>322</v>
      </c>
      <c r="C54" s="12" t="s">
        <v>63</v>
      </c>
      <c r="D54" s="11" t="s">
        <v>178</v>
      </c>
      <c r="E54" s="12" t="s">
        <v>292</v>
      </c>
      <c r="F54" s="12"/>
      <c r="G54" s="113"/>
      <c r="H54" s="12" t="s">
        <v>179</v>
      </c>
      <c r="I54" s="181"/>
      <c r="J54" s="165"/>
      <c r="N54" s="87"/>
      <c r="O54" s="87"/>
      <c r="P54" s="87"/>
      <c r="Q54" s="87"/>
      <c r="R54" s="87"/>
      <c r="S54" s="87"/>
      <c r="T54" s="87"/>
    </row>
    <row r="55" spans="1:20" s="33" customFormat="1" ht="18.75" thickBot="1">
      <c r="A55" s="79"/>
      <c r="B55" s="207" t="s">
        <v>180</v>
      </c>
      <c r="C55" s="67"/>
      <c r="D55" s="67"/>
      <c r="E55" s="67"/>
      <c r="F55" s="67"/>
      <c r="G55" s="106"/>
      <c r="H55" s="67"/>
      <c r="I55" s="176">
        <f>IF(K55&gt;(L55+M55),1,IF(K55=(L55+M55),2,IF(L55&gt;=(K55+M55),2,IF(M55&gt;=(L55+K55),3,IF(M55&gt;=((L55+K55)/2),3,IF(L55&gt;=((M55+K55)/2),2,IF(K55&gt;=((L55+M55)/2),1,"F")))))))</f>
        <v>2</v>
      </c>
      <c r="J55" s="161"/>
      <c r="K55" s="33">
        <f>COUNTIF(I44:I54,"=1")</f>
        <v>0</v>
      </c>
      <c r="L55" s="33">
        <f>COUNTIF(I44:I54,"=2")</f>
        <v>0</v>
      </c>
      <c r="M55" s="33">
        <f>COUNTIF(I44:I54,"=3")</f>
        <v>0</v>
      </c>
      <c r="N55" s="87"/>
      <c r="O55" s="87"/>
      <c r="P55" s="87"/>
      <c r="Q55" s="87"/>
      <c r="R55" s="87"/>
      <c r="S55" s="87"/>
      <c r="T55" s="87"/>
    </row>
    <row r="56" spans="1:20" s="33" customFormat="1" ht="90">
      <c r="A56" s="44" t="s">
        <v>184</v>
      </c>
      <c r="B56" s="45"/>
      <c r="C56" s="28" t="s">
        <v>34</v>
      </c>
      <c r="D56" s="28" t="s">
        <v>182</v>
      </c>
      <c r="E56" s="28" t="s">
        <v>293</v>
      </c>
      <c r="F56" s="28" t="s">
        <v>131</v>
      </c>
      <c r="G56" s="212"/>
      <c r="H56" s="28" t="s">
        <v>80</v>
      </c>
      <c r="I56" s="119"/>
      <c r="J56" s="153"/>
      <c r="N56" s="87"/>
      <c r="O56" s="87"/>
      <c r="P56" s="87"/>
      <c r="Q56" s="87"/>
      <c r="R56" s="87"/>
      <c r="S56" s="87"/>
      <c r="T56" s="87"/>
    </row>
    <row r="57" spans="1:20" s="33" customFormat="1" ht="234">
      <c r="A57" s="46"/>
      <c r="B57" s="47"/>
      <c r="C57" s="5" t="s">
        <v>35</v>
      </c>
      <c r="D57" s="5" t="s">
        <v>294</v>
      </c>
      <c r="E57" s="5" t="s">
        <v>181</v>
      </c>
      <c r="F57" s="5" t="s">
        <v>156</v>
      </c>
      <c r="G57" s="110"/>
      <c r="H57" s="5" t="s">
        <v>163</v>
      </c>
      <c r="I57" s="92"/>
      <c r="J57" s="154"/>
      <c r="N57" s="87"/>
      <c r="O57" s="87"/>
      <c r="P57" s="87"/>
      <c r="Q57" s="87"/>
      <c r="R57" s="87"/>
      <c r="S57" s="87"/>
      <c r="T57" s="87"/>
    </row>
    <row r="58" spans="1:20" s="33" customFormat="1" ht="90.75" thickBot="1">
      <c r="A58" s="49"/>
      <c r="B58" s="51"/>
      <c r="C58" s="24" t="s">
        <v>36</v>
      </c>
      <c r="D58" s="24" t="s">
        <v>183</v>
      </c>
      <c r="E58" s="24" t="s">
        <v>295</v>
      </c>
      <c r="F58" s="24" t="s">
        <v>131</v>
      </c>
      <c r="G58" s="94"/>
      <c r="H58" s="24" t="s">
        <v>81</v>
      </c>
      <c r="I58" s="120"/>
      <c r="J58" s="155"/>
      <c r="N58" s="87"/>
      <c r="O58" s="87"/>
      <c r="P58" s="87"/>
      <c r="Q58" s="87"/>
      <c r="R58" s="87"/>
      <c r="S58" s="87"/>
      <c r="T58" s="87"/>
    </row>
    <row r="59" spans="1:20" s="33" customFormat="1" ht="18.75" thickBot="1">
      <c r="A59" s="69"/>
      <c r="B59" s="208" t="s">
        <v>192</v>
      </c>
      <c r="C59" s="209"/>
      <c r="D59" s="209"/>
      <c r="E59" s="209"/>
      <c r="F59" s="209"/>
      <c r="G59" s="210"/>
      <c r="H59" s="211"/>
      <c r="I59" s="173">
        <f>IF(K59&gt;(L59+M59),1,IF(K59=(L59+M59),2,IF(L59&gt;=(K59+M59),2,IF(M59&gt;=(L59+K59),3,IF(M59&gt;=((L59+K59)/2),2,"F")))))</f>
        <v>2</v>
      </c>
      <c r="J59" s="159"/>
      <c r="K59" s="33">
        <f>COUNTIF(I56:I58,"=1")</f>
        <v>0</v>
      </c>
      <c r="L59" s="33">
        <f>COUNTIF(I56:I58,"=2")</f>
        <v>0</v>
      </c>
      <c r="M59" s="33">
        <f>COUNTIF(I56:I58,"=3")</f>
        <v>0</v>
      </c>
      <c r="N59" s="87"/>
      <c r="O59" s="87"/>
      <c r="P59" s="87"/>
      <c r="Q59" s="87"/>
      <c r="R59" s="87"/>
      <c r="S59" s="87"/>
      <c r="T59" s="87"/>
    </row>
    <row r="60" spans="1:20" s="33" customFormat="1" ht="90">
      <c r="A60" s="69"/>
      <c r="B60" s="78" t="s">
        <v>321</v>
      </c>
      <c r="C60" s="11" t="s">
        <v>37</v>
      </c>
      <c r="D60" s="11" t="s">
        <v>186</v>
      </c>
      <c r="E60" s="11" t="s">
        <v>296</v>
      </c>
      <c r="F60" s="11" t="s">
        <v>131</v>
      </c>
      <c r="G60" s="99"/>
      <c r="H60" s="11" t="s">
        <v>187</v>
      </c>
      <c r="I60" s="171"/>
      <c r="J60" s="157"/>
      <c r="N60" s="87"/>
      <c r="O60" s="87"/>
      <c r="P60" s="87"/>
      <c r="Q60" s="87"/>
      <c r="R60" s="87"/>
      <c r="S60" s="87"/>
      <c r="T60" s="87"/>
    </row>
    <row r="61" spans="1:20" s="33" customFormat="1" ht="216">
      <c r="A61" s="69"/>
      <c r="B61" s="55" t="s">
        <v>188</v>
      </c>
      <c r="C61" s="11" t="s">
        <v>38</v>
      </c>
      <c r="D61" s="11" t="s">
        <v>189</v>
      </c>
      <c r="E61" s="11" t="s">
        <v>190</v>
      </c>
      <c r="F61" s="11" t="s">
        <v>156</v>
      </c>
      <c r="G61" s="99"/>
      <c r="H61" s="11" t="s">
        <v>191</v>
      </c>
      <c r="I61" s="171"/>
      <c r="J61" s="157"/>
      <c r="N61" s="87"/>
      <c r="O61" s="87"/>
      <c r="P61" s="87"/>
      <c r="Q61" s="87"/>
      <c r="R61" s="87"/>
      <c r="S61" s="87"/>
      <c r="T61" s="87"/>
    </row>
    <row r="62" spans="1:20" s="33" customFormat="1" ht="90">
      <c r="A62" s="72"/>
      <c r="B62" s="78" t="s">
        <v>321</v>
      </c>
      <c r="C62" s="11" t="s">
        <v>39</v>
      </c>
      <c r="D62" s="11" t="s">
        <v>297</v>
      </c>
      <c r="E62" s="11" t="s">
        <v>299</v>
      </c>
      <c r="F62" s="11" t="s">
        <v>131</v>
      </c>
      <c r="G62" s="99"/>
      <c r="H62" s="11" t="s">
        <v>187</v>
      </c>
      <c r="I62" s="171"/>
      <c r="J62" s="157"/>
      <c r="N62" s="87"/>
      <c r="O62" s="87"/>
      <c r="P62" s="87"/>
      <c r="Q62" s="87"/>
      <c r="R62" s="87"/>
      <c r="S62" s="87"/>
      <c r="T62" s="87"/>
    </row>
    <row r="63" spans="1:20" s="33" customFormat="1" ht="90">
      <c r="A63" s="72"/>
      <c r="B63" s="78" t="s">
        <v>321</v>
      </c>
      <c r="C63" s="11" t="s">
        <v>59</v>
      </c>
      <c r="D63" s="11" t="s">
        <v>298</v>
      </c>
      <c r="E63" s="11" t="s">
        <v>300</v>
      </c>
      <c r="F63" s="11" t="s">
        <v>131</v>
      </c>
      <c r="G63" s="99"/>
      <c r="H63" s="11" t="s">
        <v>187</v>
      </c>
      <c r="I63" s="171"/>
      <c r="J63" s="157"/>
      <c r="N63" s="87"/>
      <c r="O63" s="87"/>
      <c r="P63" s="87"/>
      <c r="Q63" s="87"/>
      <c r="R63" s="87"/>
      <c r="S63" s="87"/>
      <c r="T63" s="87"/>
    </row>
    <row r="64" spans="1:20" s="33" customFormat="1" ht="72.75" thickBot="1">
      <c r="A64" s="72"/>
      <c r="B64" s="64" t="s">
        <v>185</v>
      </c>
      <c r="C64" s="11" t="s">
        <v>53</v>
      </c>
      <c r="D64" s="11" t="s">
        <v>301</v>
      </c>
      <c r="E64" s="12" t="s">
        <v>302</v>
      </c>
      <c r="F64" s="12"/>
      <c r="G64" s="113"/>
      <c r="H64" s="12" t="s">
        <v>196</v>
      </c>
      <c r="I64" s="181"/>
      <c r="J64" s="165"/>
      <c r="N64" s="87"/>
      <c r="O64" s="87"/>
      <c r="P64" s="87"/>
      <c r="Q64" s="87"/>
      <c r="R64" s="87"/>
      <c r="S64" s="87"/>
      <c r="T64" s="87"/>
    </row>
    <row r="65" spans="1:20" s="33" customFormat="1" ht="18.75" thickBot="1">
      <c r="A65" s="73"/>
      <c r="B65" s="81" t="s">
        <v>313</v>
      </c>
      <c r="C65" s="82"/>
      <c r="D65" s="82"/>
      <c r="E65" s="82"/>
      <c r="F65" s="82"/>
      <c r="G65" s="114"/>
      <c r="H65" s="83"/>
      <c r="I65" s="176">
        <f>IF(K65&gt;(L65+M65),1,IF(K65=(L65+M65),2,IF(L65&gt;=(K65+M65),2,IF(M65&gt;=(L65+K65),3,IF(M65&gt;=((L65+K65)/2),3,IF(L65&gt;=((M65+K65)/2),2,IF(K65&gt;=((L65+M65)/2),1,"F")))))))</f>
        <v>2</v>
      </c>
      <c r="J65" s="161"/>
      <c r="K65" s="33">
        <f>COUNTIF(I60:I64,"=1")</f>
        <v>0</v>
      </c>
      <c r="L65" s="33">
        <f>COUNTIF(I60:I64,"=2")</f>
        <v>0</v>
      </c>
      <c r="M65" s="33">
        <f>COUNTIF(I60:I64,"=3")</f>
        <v>0</v>
      </c>
      <c r="N65" s="87"/>
      <c r="O65" s="87"/>
      <c r="P65" s="87"/>
      <c r="Q65" s="87"/>
      <c r="R65" s="87"/>
      <c r="S65" s="87"/>
      <c r="T65" s="87"/>
    </row>
    <row r="66" spans="1:20" s="33" customFormat="1" ht="54">
      <c r="A66" s="44" t="s">
        <v>193</v>
      </c>
      <c r="B66" s="45"/>
      <c r="C66" s="28" t="s">
        <v>40</v>
      </c>
      <c r="D66" s="28" t="s">
        <v>306</v>
      </c>
      <c r="E66" s="28" t="s">
        <v>303</v>
      </c>
      <c r="F66" s="28" t="s">
        <v>135</v>
      </c>
      <c r="G66" s="96"/>
      <c r="H66" s="28" t="s">
        <v>79</v>
      </c>
      <c r="I66" s="119"/>
      <c r="J66" s="153"/>
      <c r="N66" s="87"/>
      <c r="O66" s="87"/>
      <c r="P66" s="87"/>
      <c r="Q66" s="87"/>
      <c r="R66" s="87"/>
      <c r="S66" s="87"/>
      <c r="T66" s="87"/>
    </row>
    <row r="67" spans="1:20" s="33" customFormat="1" ht="54.75" thickBot="1">
      <c r="A67" s="57"/>
      <c r="B67" s="51"/>
      <c r="C67" s="24" t="s">
        <v>41</v>
      </c>
      <c r="D67" s="24" t="s">
        <v>307</v>
      </c>
      <c r="E67" s="24" t="s">
        <v>304</v>
      </c>
      <c r="F67" s="24" t="s">
        <v>135</v>
      </c>
      <c r="G67" s="94"/>
      <c r="H67" s="24" t="s">
        <v>83</v>
      </c>
      <c r="I67" s="120"/>
      <c r="J67" s="155"/>
      <c r="N67" s="87"/>
      <c r="O67" s="87"/>
      <c r="P67" s="87"/>
      <c r="Q67" s="87"/>
      <c r="R67" s="87"/>
      <c r="S67" s="87"/>
      <c r="T67" s="87"/>
    </row>
    <row r="68" spans="1:20" s="33" customFormat="1" ht="18.75" thickBot="1">
      <c r="A68" s="72"/>
      <c r="B68" s="213" t="s">
        <v>194</v>
      </c>
      <c r="C68" s="209"/>
      <c r="D68" s="209"/>
      <c r="E68" s="209"/>
      <c r="F68" s="209"/>
      <c r="G68" s="214"/>
      <c r="H68" s="211"/>
      <c r="I68" s="173">
        <f>IF(K68&gt;(L68+M68),1,IF(K68=(L68+M68),2,IF(L68&gt;=(K68+M68),2,IF(M68&gt;=(L68+K68),3,"F"))))</f>
        <v>2</v>
      </c>
      <c r="J68" s="159"/>
      <c r="K68" s="33">
        <f>SUMIF(I66:I67,"=1")</f>
        <v>0</v>
      </c>
      <c r="L68" s="33">
        <f>SUMIF(I66:I67,"=2")</f>
        <v>0</v>
      </c>
      <c r="M68" s="33">
        <f>SUMIF(I66:I67,"=3")</f>
        <v>0</v>
      </c>
      <c r="N68" s="87"/>
      <c r="O68" s="87"/>
      <c r="P68" s="87"/>
      <c r="Q68" s="87"/>
      <c r="R68" s="87"/>
      <c r="S68" s="87"/>
      <c r="T68" s="87"/>
    </row>
    <row r="69" spans="1:20" s="33" customFormat="1" ht="126">
      <c r="A69" s="46"/>
      <c r="B69" s="54" t="s">
        <v>321</v>
      </c>
      <c r="C69" s="25" t="s">
        <v>42</v>
      </c>
      <c r="D69" s="82" t="s">
        <v>305</v>
      </c>
      <c r="E69" s="25" t="s">
        <v>195</v>
      </c>
      <c r="F69" s="25" t="s">
        <v>131</v>
      </c>
      <c r="G69" s="115"/>
      <c r="H69" s="25" t="s">
        <v>187</v>
      </c>
      <c r="I69" s="170"/>
      <c r="J69" s="156"/>
      <c r="N69" s="87"/>
      <c r="O69" s="87"/>
      <c r="P69" s="87"/>
      <c r="Q69" s="87"/>
      <c r="R69" s="87"/>
      <c r="S69" s="87"/>
      <c r="T69" s="87"/>
    </row>
    <row r="70" spans="1:20" s="33" customFormat="1" ht="90">
      <c r="A70" s="46"/>
      <c r="B70" s="215" t="s">
        <v>319</v>
      </c>
      <c r="C70" s="11" t="s">
        <v>43</v>
      </c>
      <c r="D70" s="11" t="s">
        <v>308</v>
      </c>
      <c r="E70" s="11" t="s">
        <v>309</v>
      </c>
      <c r="F70" s="11" t="s">
        <v>199</v>
      </c>
      <c r="G70" s="104"/>
      <c r="H70" s="62" t="s">
        <v>197</v>
      </c>
      <c r="I70" s="174"/>
      <c r="J70" s="157"/>
      <c r="N70" s="87"/>
      <c r="O70" s="87"/>
      <c r="P70" s="87"/>
      <c r="Q70" s="87"/>
      <c r="R70" s="87"/>
      <c r="S70" s="87"/>
      <c r="T70" s="87"/>
    </row>
    <row r="71" spans="1:20" s="33" customFormat="1" ht="90">
      <c r="A71" s="46"/>
      <c r="B71" s="55" t="s">
        <v>320</v>
      </c>
      <c r="C71" s="11" t="s">
        <v>44</v>
      </c>
      <c r="D71" s="12" t="s">
        <v>198</v>
      </c>
      <c r="E71" s="12" t="s">
        <v>310</v>
      </c>
      <c r="F71" s="11" t="s">
        <v>200</v>
      </c>
      <c r="G71" s="105"/>
      <c r="H71" s="62" t="s">
        <v>201</v>
      </c>
      <c r="I71" s="171"/>
      <c r="J71" s="165"/>
      <c r="N71" s="87"/>
      <c r="O71" s="87"/>
      <c r="P71" s="87"/>
      <c r="Q71" s="87"/>
      <c r="R71" s="87"/>
      <c r="S71" s="87"/>
      <c r="T71" s="87"/>
    </row>
    <row r="72" spans="1:20" s="33" customFormat="1" ht="90.75" thickBot="1">
      <c r="A72" s="49"/>
      <c r="B72" s="216" t="s">
        <v>321</v>
      </c>
      <c r="C72" s="26" t="s">
        <v>45</v>
      </c>
      <c r="D72" s="26" t="s">
        <v>202</v>
      </c>
      <c r="E72" s="26" t="s">
        <v>311</v>
      </c>
      <c r="F72" s="26" t="s">
        <v>200</v>
      </c>
      <c r="G72" s="116"/>
      <c r="H72" s="27" t="s">
        <v>201</v>
      </c>
      <c r="I72" s="175"/>
      <c r="J72" s="158"/>
      <c r="N72" s="87"/>
      <c r="O72" s="87"/>
      <c r="P72" s="87"/>
      <c r="Q72" s="87"/>
      <c r="R72" s="87"/>
      <c r="S72" s="87"/>
      <c r="T72" s="87"/>
    </row>
    <row r="73" spans="1:20" s="33" customFormat="1" ht="18.75" thickBot="1">
      <c r="A73" s="79"/>
      <c r="B73" s="84" t="s">
        <v>312</v>
      </c>
      <c r="C73" s="56"/>
      <c r="D73" s="56"/>
      <c r="E73" s="56"/>
      <c r="F73" s="56"/>
      <c r="G73" s="101"/>
      <c r="H73" s="85"/>
      <c r="I73" s="178">
        <f>IF(K73&gt;(L73+M73),1,IF(K73=(L73+M73),2,IF(L73&gt;=(K73+M73),2,IF(M73&gt;=(L73+K73),3,"F"))))</f>
        <v>2</v>
      </c>
      <c r="J73" s="166"/>
      <c r="K73" s="33">
        <f>COUNTIF(I69:I72,"=1")</f>
        <v>0</v>
      </c>
      <c r="L73" s="33">
        <f>COUNTIF(I69:I72,"=2")</f>
        <v>0</v>
      </c>
      <c r="M73" s="33">
        <f>COUNTIF(I69:I72,"=3")</f>
        <v>0</v>
      </c>
      <c r="N73" s="87"/>
      <c r="O73" s="87"/>
      <c r="P73" s="87"/>
      <c r="Q73" s="87"/>
      <c r="R73" s="87"/>
      <c r="S73" s="87"/>
      <c r="T73" s="87"/>
    </row>
    <row r="74" spans="1:20" s="33" customFormat="1" ht="54.75" thickBot="1">
      <c r="A74" s="68" t="s">
        <v>203</v>
      </c>
      <c r="B74" s="86"/>
      <c r="C74" s="43" t="s">
        <v>46</v>
      </c>
      <c r="D74" s="43" t="s">
        <v>204</v>
      </c>
      <c r="E74" s="43" t="s">
        <v>315</v>
      </c>
      <c r="F74" s="43" t="s">
        <v>135</v>
      </c>
      <c r="G74" s="102"/>
      <c r="H74" s="60" t="s">
        <v>205</v>
      </c>
      <c r="I74" s="182"/>
      <c r="J74" s="167"/>
      <c r="N74" s="87"/>
      <c r="O74" s="87"/>
      <c r="P74" s="87"/>
      <c r="Q74" s="87"/>
      <c r="R74" s="87"/>
      <c r="S74" s="87"/>
      <c r="T74" s="87"/>
    </row>
    <row r="75" spans="1:20" s="33" customFormat="1" ht="18.75" thickBot="1">
      <c r="A75" s="72"/>
      <c r="B75" s="218" t="s">
        <v>206</v>
      </c>
      <c r="C75" s="80"/>
      <c r="D75" s="80"/>
      <c r="E75" s="80"/>
      <c r="F75" s="80"/>
      <c r="G75" s="122"/>
      <c r="H75" s="219"/>
      <c r="I75" s="200">
        <f>I74</f>
        <v>0</v>
      </c>
      <c r="J75" s="201"/>
      <c r="N75" s="87"/>
      <c r="O75" s="87"/>
      <c r="P75" s="87"/>
      <c r="Q75" s="87"/>
      <c r="R75" s="87"/>
      <c r="S75" s="87"/>
      <c r="T75" s="87"/>
    </row>
    <row r="76" spans="1:20" s="33" customFormat="1" ht="90">
      <c r="A76" s="49"/>
      <c r="B76" s="54" t="s">
        <v>207</v>
      </c>
      <c r="C76" s="25" t="s">
        <v>47</v>
      </c>
      <c r="D76" s="25" t="s">
        <v>316</v>
      </c>
      <c r="E76" s="25" t="s">
        <v>317</v>
      </c>
      <c r="F76" s="25" t="s">
        <v>199</v>
      </c>
      <c r="G76" s="108"/>
      <c r="H76" s="25" t="s">
        <v>197</v>
      </c>
      <c r="I76" s="170"/>
      <c r="J76" s="156"/>
      <c r="N76" s="87"/>
      <c r="O76" s="87"/>
      <c r="P76" s="87"/>
      <c r="Q76" s="87"/>
      <c r="R76" s="87"/>
      <c r="S76" s="87"/>
      <c r="T76" s="87"/>
    </row>
    <row r="77" spans="1:20" s="33" customFormat="1" ht="126.75" thickBot="1">
      <c r="A77" s="49"/>
      <c r="B77" s="206" t="s">
        <v>207</v>
      </c>
      <c r="C77" s="26" t="s">
        <v>48</v>
      </c>
      <c r="D77" s="26" t="s">
        <v>209</v>
      </c>
      <c r="E77" s="26" t="s">
        <v>208</v>
      </c>
      <c r="F77" s="26" t="s">
        <v>210</v>
      </c>
      <c r="G77" s="100"/>
      <c r="H77" s="26" t="s">
        <v>187</v>
      </c>
      <c r="I77" s="172"/>
      <c r="J77" s="158"/>
      <c r="N77" s="87"/>
      <c r="O77" s="87"/>
      <c r="P77" s="87"/>
      <c r="Q77" s="87"/>
      <c r="R77" s="87"/>
      <c r="S77" s="87"/>
      <c r="T77" s="87"/>
    </row>
    <row r="78" spans="1:20" s="33" customFormat="1" ht="18.75" thickBot="1">
      <c r="A78" s="79"/>
      <c r="B78" s="220" t="s">
        <v>318</v>
      </c>
      <c r="C78" s="27"/>
      <c r="D78" s="27"/>
      <c r="E78" s="27"/>
      <c r="F78" s="27"/>
      <c r="G78" s="221"/>
      <c r="H78" s="222"/>
      <c r="I78" s="204">
        <f>IF(K78&gt;(L78+M78),1,IF(K78=(L78+M78),2,IF(L78&gt;=(K78+M78),2,IF(M78&gt;=(L78+K78),3,"F"))))</f>
        <v>2</v>
      </c>
      <c r="J78" s="223"/>
      <c r="K78" s="33">
        <f>SUMIF(I76:I77,"=1")</f>
        <v>0</v>
      </c>
      <c r="L78" s="33">
        <f>SUMIF(I76:I77,"=2")</f>
        <v>0</v>
      </c>
      <c r="M78" s="33">
        <f>SUMIF(I76:I77,"=3")</f>
        <v>0</v>
      </c>
      <c r="N78" s="87"/>
      <c r="O78" s="87"/>
      <c r="P78" s="87"/>
      <c r="Q78" s="87"/>
      <c r="R78" s="87"/>
      <c r="S78" s="87"/>
      <c r="T78" s="87"/>
    </row>
    <row r="79" spans="1:20">
      <c r="A79" s="6"/>
      <c r="B79" s="6"/>
      <c r="C79" s="7"/>
      <c r="D79" s="6"/>
      <c r="E79" s="8"/>
      <c r="F79" s="6"/>
      <c r="G79" s="117"/>
      <c r="H79" s="6"/>
      <c r="I79" s="117"/>
      <c r="J79" s="117"/>
    </row>
    <row r="80" spans="1:20">
      <c r="A80" s="6"/>
      <c r="B80" s="6"/>
      <c r="C80" s="7"/>
      <c r="D80" s="6"/>
      <c r="E80" s="8"/>
      <c r="F80" s="6"/>
      <c r="G80" s="117"/>
      <c r="H80" s="6"/>
      <c r="I80" s="117"/>
      <c r="J80" s="117"/>
    </row>
  </sheetData>
  <sheetProtection sheet="1" objects="1" scenarios="1"/>
  <autoFilter ref="A3:J78"/>
  <customSheetViews>
    <customSheetView guid="{7681F02F-95B1-4B4B-BEE7-DAE15874D039}" scale="80" fitToPage="1" showAutoFilter="1" hiddenColumns="1">
      <pane ySplit="3" topLeftCell="A72" activePane="bottomLeft" state="frozenSplit"/>
      <selection pane="bottomLeft" activeCell="F72" sqref="F72"/>
      <pageMargins left="0.70866141732283472" right="0.70866141732283472" top="0.74803149606299213" bottom="0.74803149606299213" header="0.31496062992125984" footer="0.31496062992125984"/>
      <pageSetup paperSize="9" scale="83" fitToWidth="2" fitToHeight="0" orientation="landscape" r:id="rId1"/>
      <autoFilter ref="A3:J78"/>
    </customSheetView>
  </customSheetViews>
  <conditionalFormatting sqref="I64 I25 I19:I22 I15 I45:I48 I40:I42 I27:I29 I4:I5 I66:I67 I74:I78">
    <cfRule type="colorScale" priority="68">
      <colorScale>
        <cfvo type="num" val="1"/>
        <cfvo type="num" val="2"/>
        <cfvo type="num" val="3"/>
        <color rgb="FF00B050"/>
        <color rgb="FFFFEB84"/>
        <color rgb="FFCF7573"/>
      </colorScale>
    </cfRule>
  </conditionalFormatting>
  <conditionalFormatting sqref="I11:I13 I31 I36 I38:I39 I50:I54 I60:I63 I58 I70:I72">
    <cfRule type="colorScale" priority="50">
      <colorScale>
        <cfvo type="num" val="1"/>
        <cfvo type="num" val="2"/>
        <cfvo type="num" val="3"/>
        <color rgb="FF00B050"/>
        <color rgb="FFFFEB84"/>
        <color rgb="FFCF7573"/>
      </colorScale>
    </cfRule>
  </conditionalFormatting>
  <conditionalFormatting sqref="I6:I7">
    <cfRule type="colorScale" priority="44">
      <colorScale>
        <cfvo type="num" val="1"/>
        <cfvo type="num" val="2"/>
        <cfvo type="num" val="3"/>
        <color rgb="FF00B050"/>
        <color rgb="FFFFEB84"/>
        <color rgb="FFCF7573"/>
      </colorScale>
    </cfRule>
  </conditionalFormatting>
  <conditionalFormatting sqref="I14">
    <cfRule type="colorScale" priority="42">
      <colorScale>
        <cfvo type="num" val="1"/>
        <cfvo type="num" val="2"/>
        <cfvo type="num" val="3"/>
        <color rgb="FF00B050"/>
        <color rgb="FFFFEB84"/>
        <color rgb="FFCF7573"/>
      </colorScale>
    </cfRule>
  </conditionalFormatting>
  <conditionalFormatting sqref="I16:I17">
    <cfRule type="colorScale" priority="38">
      <colorScale>
        <cfvo type="num" val="1"/>
        <cfvo type="num" val="2"/>
        <cfvo type="num" val="3"/>
        <color rgb="FF00B050"/>
        <color rgb="FFFFEB84"/>
        <color rgb="FFCF7573"/>
      </colorScale>
    </cfRule>
  </conditionalFormatting>
  <conditionalFormatting sqref="I49">
    <cfRule type="colorScale" priority="36">
      <colorScale>
        <cfvo type="num" val="1"/>
        <cfvo type="num" val="2"/>
        <cfvo type="num" val="3"/>
        <color rgb="FF00B050"/>
        <color rgb="FFFFEB84"/>
        <color rgb="FFCF7573"/>
      </colorScale>
    </cfRule>
  </conditionalFormatting>
  <conditionalFormatting sqref="I69">
    <cfRule type="colorScale" priority="32">
      <colorScale>
        <cfvo type="num" val="1"/>
        <cfvo type="num" val="2"/>
        <cfvo type="num" val="3"/>
        <color rgb="FF00B050"/>
        <color rgb="FFFFEB84"/>
        <color rgb="FFCF7573"/>
      </colorScale>
    </cfRule>
  </conditionalFormatting>
  <conditionalFormatting sqref="I8:I9">
    <cfRule type="colorScale" priority="47">
      <colorScale>
        <cfvo type="num" val="1"/>
        <cfvo type="num" val="2"/>
        <cfvo type="num" val="3"/>
        <color rgb="FF00B050"/>
        <color rgb="FFFFEB84"/>
        <color rgb="FFCF7573"/>
      </colorScale>
    </cfRule>
  </conditionalFormatting>
  <conditionalFormatting sqref="I8:I9">
    <cfRule type="colorScale" priority="48">
      <colorScale>
        <cfvo type="min"/>
        <cfvo type="percentile" val="50"/>
        <cfvo type="max"/>
        <color rgb="FFF8696B"/>
        <color rgb="FFFFEB84"/>
        <color rgb="FF63BE7B"/>
      </colorScale>
    </cfRule>
  </conditionalFormatting>
  <conditionalFormatting sqref="I14">
    <cfRule type="colorScale" priority="43">
      <colorScale>
        <cfvo type="min"/>
        <cfvo type="percentile" val="50"/>
        <cfvo type="max"/>
        <color rgb="FFF8696B"/>
        <color rgb="FFFFEB84"/>
        <color rgb="FF63BE7B"/>
      </colorScale>
    </cfRule>
  </conditionalFormatting>
  <conditionalFormatting sqref="I16:I17">
    <cfRule type="colorScale" priority="39">
      <colorScale>
        <cfvo type="min"/>
        <cfvo type="percentile" val="50"/>
        <cfvo type="max"/>
        <color rgb="FFF8696B"/>
        <color rgb="FFFFEB84"/>
        <color rgb="FF63BE7B"/>
      </colorScale>
    </cfRule>
  </conditionalFormatting>
  <conditionalFormatting sqref="I6:I7">
    <cfRule type="colorScale" priority="51">
      <colorScale>
        <cfvo type="min"/>
        <cfvo type="percentile" val="50"/>
        <cfvo type="max"/>
        <color rgb="FFF8696B"/>
        <color rgb="FFFFEB84"/>
        <color rgb="FF63BE7B"/>
      </colorScale>
    </cfRule>
  </conditionalFormatting>
  <conditionalFormatting sqref="I36 I31">
    <cfRule type="colorScale" priority="52">
      <colorScale>
        <cfvo type="min"/>
        <cfvo type="percentile" val="50"/>
        <cfvo type="max"/>
        <color rgb="FFF8696B"/>
        <color rgb="FFFFEB84"/>
        <color rgb="FF63BE7B"/>
      </colorScale>
    </cfRule>
  </conditionalFormatting>
  <conditionalFormatting sqref="I50:I54 I45:I48 I38:I42">
    <cfRule type="colorScale" priority="53">
      <colorScale>
        <cfvo type="min"/>
        <cfvo type="percentile" val="50"/>
        <cfvo type="max"/>
        <color rgb="FFF8696B"/>
        <color rgb="FFFFEB84"/>
        <color rgb="FF63BE7B"/>
      </colorScale>
    </cfRule>
  </conditionalFormatting>
  <conditionalFormatting sqref="I49">
    <cfRule type="colorScale" priority="37">
      <colorScale>
        <cfvo type="min"/>
        <cfvo type="percentile" val="50"/>
        <cfvo type="max"/>
        <color rgb="FFF8696B"/>
        <color rgb="FFFFEB84"/>
        <color rgb="FF63BE7B"/>
      </colorScale>
    </cfRule>
  </conditionalFormatting>
  <conditionalFormatting sqref="I60:I61 I58">
    <cfRule type="colorScale" priority="55">
      <colorScale>
        <cfvo type="min"/>
        <cfvo type="percentile" val="50"/>
        <cfvo type="max"/>
        <color rgb="FFF8696B"/>
        <color rgb="FFFFEB84"/>
        <color rgb="FF63BE7B"/>
      </colorScale>
    </cfRule>
  </conditionalFormatting>
  <conditionalFormatting sqref="I69">
    <cfRule type="colorScale" priority="33">
      <colorScale>
        <cfvo type="min"/>
        <cfvo type="percentile" val="50"/>
        <cfvo type="max"/>
        <color rgb="FFF8696B"/>
        <color rgb="FFFFEB84"/>
        <color rgb="FF63BE7B"/>
      </colorScale>
    </cfRule>
  </conditionalFormatting>
  <conditionalFormatting sqref="I70:I72 I66:I67">
    <cfRule type="colorScale" priority="58">
      <colorScale>
        <cfvo type="min"/>
        <cfvo type="percentile" val="50"/>
        <cfvo type="max"/>
        <color rgb="FFF8696B"/>
        <color rgb="FFFFEB84"/>
        <color rgb="FF63BE7B"/>
      </colorScale>
    </cfRule>
  </conditionalFormatting>
  <conditionalFormatting sqref="I24">
    <cfRule type="colorScale" priority="30">
      <colorScale>
        <cfvo type="num" val="1"/>
        <cfvo type="num" val="2"/>
        <cfvo type="num" val="3"/>
        <color rgb="FF00B050"/>
        <color rgb="FFFFEB84"/>
        <color rgb="FFCF7573"/>
      </colorScale>
    </cfRule>
  </conditionalFormatting>
  <conditionalFormatting sqref="I24">
    <cfRule type="colorScale" priority="31">
      <colorScale>
        <cfvo type="min"/>
        <cfvo type="percentile" val="50"/>
        <cfvo type="max"/>
        <color rgb="FFF8696B"/>
        <color rgb="FFFFEB84"/>
        <color rgb="FF63BE7B"/>
      </colorScale>
    </cfRule>
  </conditionalFormatting>
  <conditionalFormatting sqref="I21:I22 I11:I13">
    <cfRule type="colorScale" priority="98">
      <colorScale>
        <cfvo type="min"/>
        <cfvo type="percentile" val="50"/>
        <cfvo type="max"/>
        <color rgb="FFF8696B"/>
        <color rgb="FFFFEB84"/>
        <color rgb="FF63BE7B"/>
      </colorScale>
    </cfRule>
  </conditionalFormatting>
  <conditionalFormatting sqref="I62:I64 I25 I19:I20 I15 I27:I29">
    <cfRule type="colorScale" priority="101">
      <colorScale>
        <cfvo type="min"/>
        <cfvo type="percentile" val="50"/>
        <cfvo type="max"/>
        <color rgb="FFF8696B"/>
        <color rgb="FFFFEB84"/>
        <color rgb="FF63BE7B"/>
      </colorScale>
    </cfRule>
  </conditionalFormatting>
  <conditionalFormatting sqref="I73">
    <cfRule type="colorScale" priority="28">
      <colorScale>
        <cfvo type="num" val="1"/>
        <cfvo type="num" val="2"/>
        <cfvo type="num" val="3"/>
        <color rgb="FF00B050"/>
        <color rgb="FFFFEB84"/>
        <color rgb="FFCF7573"/>
      </colorScale>
    </cfRule>
  </conditionalFormatting>
  <conditionalFormatting sqref="I73">
    <cfRule type="colorScale" priority="29">
      <colorScale>
        <cfvo type="min"/>
        <cfvo type="percentile" val="50"/>
        <cfvo type="max"/>
        <color rgb="FFF8696B"/>
        <color rgb="FFFFEB84"/>
        <color rgb="FF63BE7B"/>
      </colorScale>
    </cfRule>
  </conditionalFormatting>
  <conditionalFormatting sqref="I68">
    <cfRule type="colorScale" priority="26">
      <colorScale>
        <cfvo type="num" val="1"/>
        <cfvo type="num" val="2"/>
        <cfvo type="num" val="3"/>
        <color rgb="FF00B050"/>
        <color rgb="FFFFEB84"/>
        <color rgb="FFCF7573"/>
      </colorScale>
    </cfRule>
  </conditionalFormatting>
  <conditionalFormatting sqref="I68">
    <cfRule type="colorScale" priority="27">
      <colorScale>
        <cfvo type="min"/>
        <cfvo type="percentile" val="50"/>
        <cfvo type="max"/>
        <color rgb="FFF8696B"/>
        <color rgb="FFFFEB84"/>
        <color rgb="FF63BE7B"/>
      </colorScale>
    </cfRule>
  </conditionalFormatting>
  <conditionalFormatting sqref="I65">
    <cfRule type="colorScale" priority="24">
      <colorScale>
        <cfvo type="num" val="1"/>
        <cfvo type="num" val="2"/>
        <cfvo type="num" val="3"/>
        <color rgb="FF00B050"/>
        <color rgb="FFFFEB84"/>
        <color rgb="FFCF7573"/>
      </colorScale>
    </cfRule>
  </conditionalFormatting>
  <conditionalFormatting sqref="I65">
    <cfRule type="colorScale" priority="25">
      <colorScale>
        <cfvo type="min"/>
        <cfvo type="percentile" val="50"/>
        <cfvo type="max"/>
        <color rgb="FFF8696B"/>
        <color rgb="FFFFEB84"/>
        <color rgb="FF63BE7B"/>
      </colorScale>
    </cfRule>
  </conditionalFormatting>
  <conditionalFormatting sqref="I59">
    <cfRule type="colorScale" priority="22">
      <colorScale>
        <cfvo type="num" val="1"/>
        <cfvo type="num" val="2"/>
        <cfvo type="num" val="3"/>
        <color rgb="FF00B050"/>
        <color rgb="FFFFEB84"/>
        <color rgb="FFCF7573"/>
      </colorScale>
    </cfRule>
  </conditionalFormatting>
  <conditionalFormatting sqref="I59">
    <cfRule type="colorScale" priority="23">
      <colorScale>
        <cfvo type="min"/>
        <cfvo type="percentile" val="50"/>
        <cfvo type="max"/>
        <color rgb="FFF8696B"/>
        <color rgb="FFFFEB84"/>
        <color rgb="FF63BE7B"/>
      </colorScale>
    </cfRule>
  </conditionalFormatting>
  <conditionalFormatting sqref="I55">
    <cfRule type="colorScale" priority="20">
      <colorScale>
        <cfvo type="num" val="1"/>
        <cfvo type="num" val="2"/>
        <cfvo type="num" val="3"/>
        <color rgb="FF00B050"/>
        <color rgb="FFFFEB84"/>
        <color rgb="FFCF7573"/>
      </colorScale>
    </cfRule>
  </conditionalFormatting>
  <conditionalFormatting sqref="I55">
    <cfRule type="colorScale" priority="21">
      <colorScale>
        <cfvo type="min"/>
        <cfvo type="percentile" val="50"/>
        <cfvo type="max"/>
        <color rgb="FFF8696B"/>
        <color rgb="FFFFEB84"/>
        <color rgb="FF63BE7B"/>
      </colorScale>
    </cfRule>
  </conditionalFormatting>
  <conditionalFormatting sqref="I43">
    <cfRule type="colorScale" priority="18">
      <colorScale>
        <cfvo type="num" val="1"/>
        <cfvo type="num" val="2"/>
        <cfvo type="num" val="3"/>
        <color rgb="FF00B050"/>
        <color rgb="FFFFEB84"/>
        <color rgb="FFCF7573"/>
      </colorScale>
    </cfRule>
  </conditionalFormatting>
  <conditionalFormatting sqref="I43">
    <cfRule type="colorScale" priority="19">
      <colorScale>
        <cfvo type="min"/>
        <cfvo type="percentile" val="50"/>
        <cfvo type="max"/>
        <color rgb="FFF8696B"/>
        <color rgb="FFFFEB84"/>
        <color rgb="FF63BE7B"/>
      </colorScale>
    </cfRule>
  </conditionalFormatting>
  <conditionalFormatting sqref="I37">
    <cfRule type="colorScale" priority="16">
      <colorScale>
        <cfvo type="num" val="1"/>
        <cfvo type="num" val="2"/>
        <cfvo type="num" val="3"/>
        <color rgb="FF00B050"/>
        <color rgb="FFFFEB84"/>
        <color rgb="FFCF7573"/>
      </colorScale>
    </cfRule>
  </conditionalFormatting>
  <conditionalFormatting sqref="I37">
    <cfRule type="colorScale" priority="17">
      <colorScale>
        <cfvo type="min"/>
        <cfvo type="percentile" val="50"/>
        <cfvo type="max"/>
        <color rgb="FFF8696B"/>
        <color rgb="FFFFEB84"/>
        <color rgb="FF63BE7B"/>
      </colorScale>
    </cfRule>
  </conditionalFormatting>
  <conditionalFormatting sqref="I33">
    <cfRule type="colorScale" priority="14">
      <colorScale>
        <cfvo type="num" val="1"/>
        <cfvo type="num" val="2"/>
        <cfvo type="num" val="3"/>
        <color rgb="FF00B050"/>
        <color rgb="FFFFEB84"/>
        <color rgb="FFCF7573"/>
      </colorScale>
    </cfRule>
  </conditionalFormatting>
  <conditionalFormatting sqref="I33">
    <cfRule type="colorScale" priority="15">
      <colorScale>
        <cfvo type="min"/>
        <cfvo type="percentile" val="50"/>
        <cfvo type="max"/>
        <color rgb="FFF8696B"/>
        <color rgb="FFFFEB84"/>
        <color rgb="FF63BE7B"/>
      </colorScale>
    </cfRule>
  </conditionalFormatting>
  <conditionalFormatting sqref="I30">
    <cfRule type="colorScale" priority="12">
      <colorScale>
        <cfvo type="num" val="1"/>
        <cfvo type="num" val="2"/>
        <cfvo type="num" val="3"/>
        <color rgb="FF00B050"/>
        <color rgb="FFFFEB84"/>
        <color rgb="FFCF7573"/>
      </colorScale>
    </cfRule>
  </conditionalFormatting>
  <conditionalFormatting sqref="I30">
    <cfRule type="colorScale" priority="13">
      <colorScale>
        <cfvo type="min"/>
        <cfvo type="percentile" val="50"/>
        <cfvo type="max"/>
        <color rgb="FFF8696B"/>
        <color rgb="FFFFEB84"/>
        <color rgb="FF63BE7B"/>
      </colorScale>
    </cfRule>
  </conditionalFormatting>
  <conditionalFormatting sqref="I23">
    <cfRule type="colorScale" priority="10">
      <colorScale>
        <cfvo type="num" val="1"/>
        <cfvo type="num" val="2"/>
        <cfvo type="num" val="3"/>
        <color rgb="FF00B050"/>
        <color rgb="FFFFEB84"/>
        <color rgb="FFCF7573"/>
      </colorScale>
    </cfRule>
  </conditionalFormatting>
  <conditionalFormatting sqref="I23">
    <cfRule type="colorScale" priority="11">
      <colorScale>
        <cfvo type="min"/>
        <cfvo type="percentile" val="50"/>
        <cfvo type="max"/>
        <color rgb="FFF8696B"/>
        <color rgb="FFFFEB84"/>
        <color rgb="FF63BE7B"/>
      </colorScale>
    </cfRule>
  </conditionalFormatting>
  <conditionalFormatting sqref="I26">
    <cfRule type="colorScale" priority="8">
      <colorScale>
        <cfvo type="num" val="1"/>
        <cfvo type="num" val="2"/>
        <cfvo type="num" val="3"/>
        <color rgb="FF00B050"/>
        <color rgb="FFFFEB84"/>
        <color rgb="FFCF7573"/>
      </colorScale>
    </cfRule>
  </conditionalFormatting>
  <conditionalFormatting sqref="I26">
    <cfRule type="colorScale" priority="9">
      <colorScale>
        <cfvo type="min"/>
        <cfvo type="percentile" val="50"/>
        <cfvo type="max"/>
        <color rgb="FFF8696B"/>
        <color rgb="FFFFEB84"/>
        <color rgb="FF63BE7B"/>
      </colorScale>
    </cfRule>
  </conditionalFormatting>
  <conditionalFormatting sqref="I18">
    <cfRule type="colorScale" priority="6">
      <colorScale>
        <cfvo type="num" val="1"/>
        <cfvo type="num" val="2"/>
        <cfvo type="num" val="3"/>
        <color rgb="FF00B050"/>
        <color rgb="FFFFEB84"/>
        <color rgb="FFCF7573"/>
      </colorScale>
    </cfRule>
  </conditionalFormatting>
  <conditionalFormatting sqref="I18">
    <cfRule type="colorScale" priority="7">
      <colorScale>
        <cfvo type="min"/>
        <cfvo type="percentile" val="50"/>
        <cfvo type="max"/>
        <color rgb="FFF8696B"/>
        <color rgb="FFFFEB84"/>
        <color rgb="FF63BE7B"/>
      </colorScale>
    </cfRule>
  </conditionalFormatting>
  <conditionalFormatting sqref="I10">
    <cfRule type="colorScale" priority="4">
      <colorScale>
        <cfvo type="num" val="1"/>
        <cfvo type="num" val="2"/>
        <cfvo type="num" val="3"/>
        <color rgb="FF00B050"/>
        <color rgb="FFFFEB84"/>
        <color rgb="FFCF7573"/>
      </colorScale>
    </cfRule>
  </conditionalFormatting>
  <conditionalFormatting sqref="I10">
    <cfRule type="colorScale" priority="5">
      <colorScale>
        <cfvo type="min"/>
        <cfvo type="percentile" val="50"/>
        <cfvo type="max"/>
        <color rgb="FFF8696B"/>
        <color rgb="FFFFEB84"/>
        <color rgb="FF63BE7B"/>
      </colorScale>
    </cfRule>
  </conditionalFormatting>
  <conditionalFormatting sqref="I4:I78">
    <cfRule type="colorScale" priority="1">
      <colorScale>
        <cfvo type="num" val="1"/>
        <cfvo type="num" val="2"/>
        <cfvo type="num" val="3"/>
        <color rgb="FF00B050"/>
        <color rgb="FFFFEB84"/>
        <color rgb="FFF04538"/>
      </colorScale>
    </cfRule>
  </conditionalFormatting>
  <conditionalFormatting sqref="I4:I5">
    <cfRule type="colorScale" priority="121">
      <colorScale>
        <cfvo type="min"/>
        <cfvo type="percentile" val="50"/>
        <cfvo type="max"/>
        <color rgb="FFF8696B"/>
        <color rgb="FFFFEB84"/>
        <color rgb="FF63BE7B"/>
      </colorScale>
    </cfRule>
  </conditionalFormatting>
  <conditionalFormatting sqref="I74:I78">
    <cfRule type="colorScale" priority="129">
      <colorScale>
        <cfvo type="min"/>
        <cfvo type="percentile" val="50"/>
        <cfvo type="max"/>
        <color rgb="FFF8696B"/>
        <color rgb="FFFFEB84"/>
        <color rgb="FF63BE7B"/>
      </colorScale>
    </cfRule>
  </conditionalFormatting>
  <dataValidations count="1">
    <dataValidation type="whole" allowBlank="1" showInputMessage="1" showErrorMessage="1" sqref="I4:I9 I11:I17 I19:I22 I24:I25 I27:I29 I31:I32 I34:I36 I38:I42 I44:I54 I56:I58 I60:I64 I66:I67 I69:I72 I74 I76:I77">
      <formula1>1</formula1>
      <formula2>3</formula2>
    </dataValidation>
  </dataValidations>
  <pageMargins left="0.70866141732283472" right="0.70866141732283472" top="0.74803149606299213" bottom="0.74803149606299213" header="0.31496062992125984" footer="0.31496062992125984"/>
  <pageSetup paperSize="9" scale="39" fitToHeight="0" orientation="landscape" blackAndWhite="1" r:id="rId2"/>
  <rowBreaks count="3" manualBreakCount="3">
    <brk id="16" max="9" man="1"/>
    <brk id="31" max="9" man="1"/>
    <brk id="65" max="9"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70" zoomScaleNormal="70" zoomScalePageLayoutView="70" workbookViewId="0">
      <selection activeCell="B4" sqref="B4"/>
    </sheetView>
  </sheetViews>
  <sheetFormatPr defaultColWidth="8.85546875" defaultRowHeight="15"/>
  <cols>
    <col min="1" max="1" width="5.42578125" customWidth="1"/>
    <col min="2" max="2" width="11.42578125" customWidth="1"/>
    <col min="3" max="3" width="31.85546875" customWidth="1"/>
    <col min="4" max="4" width="15.42578125" customWidth="1"/>
    <col min="5" max="6" width="25.42578125" customWidth="1"/>
    <col min="7" max="7" width="26.42578125" customWidth="1"/>
    <col min="8" max="8" width="26" customWidth="1"/>
    <col min="9" max="9" width="25.28515625" customWidth="1"/>
    <col min="10" max="11" width="15.42578125" style="10" customWidth="1"/>
  </cols>
  <sheetData>
    <row r="1" spans="1:14" ht="26.25" customHeight="1" thickBot="1"/>
    <row r="2" spans="1:14" ht="41.25" customHeight="1">
      <c r="A2" s="236" t="s">
        <v>334</v>
      </c>
      <c r="B2" s="237"/>
      <c r="C2" s="238"/>
      <c r="D2" s="239"/>
      <c r="E2" s="240" t="s">
        <v>247</v>
      </c>
      <c r="F2" s="237"/>
      <c r="G2" s="238"/>
      <c r="H2" s="238"/>
      <c r="I2" s="241"/>
      <c r="J2" s="188"/>
    </row>
    <row r="3" spans="1:14" s="9" customFormat="1" ht="170.25" customHeight="1" thickBot="1">
      <c r="A3" s="191" t="s">
        <v>64</v>
      </c>
      <c r="B3" s="192" t="s">
        <v>238</v>
      </c>
      <c r="C3" s="193" t="s">
        <v>239</v>
      </c>
      <c r="D3" s="217" t="s">
        <v>93</v>
      </c>
      <c r="E3" s="186" t="s">
        <v>243</v>
      </c>
      <c r="F3" s="194" t="s">
        <v>240</v>
      </c>
      <c r="G3" s="187" t="s">
        <v>241</v>
      </c>
      <c r="H3" s="187" t="s">
        <v>244</v>
      </c>
      <c r="I3" s="190" t="s">
        <v>245</v>
      </c>
      <c r="J3" s="189" t="s">
        <v>246</v>
      </c>
      <c r="K3" s="21"/>
      <c r="L3" s="21"/>
      <c r="M3" s="21"/>
      <c r="N3" s="21"/>
    </row>
    <row r="4" spans="1:14" ht="25.15" customHeight="1">
      <c r="A4" s="183">
        <v>1</v>
      </c>
      <c r="B4" s="184" t="s">
        <v>333</v>
      </c>
      <c r="C4" s="184" t="str">
        <f>LOOKUP(B4,'Mapping checklist - Sv'!C4:C78,'Mapping checklist - Sv'!D4:D78)</f>
        <v>Avfallshantering (småbåtshamnar)</v>
      </c>
      <c r="D4" s="184">
        <f>LOOKUP(B4,'Mapping checklist - Sv'!C4:C78,'Mapping checklist - Sv'!I4:I78)</f>
        <v>0</v>
      </c>
      <c r="E4" s="233"/>
      <c r="F4" s="233"/>
      <c r="G4" s="233"/>
      <c r="H4" s="233"/>
      <c r="I4" s="233"/>
      <c r="J4" s="185">
        <f>E4*F4*G4*H4*I4</f>
        <v>0</v>
      </c>
    </row>
    <row r="5" spans="1:14" ht="25.15" customHeight="1">
      <c r="A5" s="143">
        <v>2</v>
      </c>
      <c r="B5" s="144"/>
      <c r="C5" s="144" t="e">
        <f>LOOKUP(B5,'Mapping checklist - Sv'!C5:C79,'Mapping checklist - Sv'!D5:D79)</f>
        <v>#N/A</v>
      </c>
      <c r="D5" s="144" t="e">
        <f>LOOKUP(B5,'Mapping checklist - Sv'!C5:C79,'Mapping checklist - Sv'!I5:I79)</f>
        <v>#N/A</v>
      </c>
      <c r="E5" s="234"/>
      <c r="F5" s="234"/>
      <c r="G5" s="234"/>
      <c r="H5" s="234"/>
      <c r="I5" s="234"/>
      <c r="J5" s="145">
        <f>E5*F5*G5*H5*I5</f>
        <v>0</v>
      </c>
    </row>
    <row r="6" spans="1:14" ht="25.15" customHeight="1">
      <c r="A6" s="143">
        <v>3</v>
      </c>
      <c r="B6" s="144"/>
      <c r="C6" s="144" t="e">
        <f>LOOKUP(B6,'Mapping checklist - Sv'!C6:C80,'Mapping checklist - Sv'!D6:D80)</f>
        <v>#N/A</v>
      </c>
      <c r="D6" s="144" t="e">
        <f>LOOKUP(B6,'Mapping checklist - Sv'!C6:C80,'Mapping checklist - Sv'!I6:I80)</f>
        <v>#N/A</v>
      </c>
      <c r="E6" s="234"/>
      <c r="F6" s="234"/>
      <c r="G6" s="234"/>
      <c r="H6" s="234"/>
      <c r="I6" s="234"/>
      <c r="J6" s="145">
        <f t="shared" ref="J6:J26" si="0">E6*F6*G6*H6*I6</f>
        <v>0</v>
      </c>
    </row>
    <row r="7" spans="1:14" ht="25.15" customHeight="1">
      <c r="A7" s="143">
        <v>4</v>
      </c>
      <c r="B7" s="144"/>
      <c r="C7" s="144" t="e">
        <f>LOOKUP(B7,'Mapping checklist - Sv'!C7:C81,'Mapping checklist - Sv'!D7:D81)</f>
        <v>#N/A</v>
      </c>
      <c r="D7" s="144" t="e">
        <f>LOOKUP(B7,'Mapping checklist - Sv'!C7:C81,'Mapping checklist - Sv'!I7:I81)</f>
        <v>#N/A</v>
      </c>
      <c r="E7" s="234"/>
      <c r="F7" s="234"/>
      <c r="G7" s="234"/>
      <c r="H7" s="234"/>
      <c r="I7" s="234"/>
      <c r="J7" s="145">
        <f t="shared" si="0"/>
        <v>0</v>
      </c>
    </row>
    <row r="8" spans="1:14" ht="25.15" customHeight="1">
      <c r="A8" s="143">
        <v>5</v>
      </c>
      <c r="B8" s="144"/>
      <c r="C8" s="144" t="e">
        <f>LOOKUP(B8,'Mapping checklist - Sv'!C8:C82,'Mapping checklist - Sv'!D8:D82)</f>
        <v>#N/A</v>
      </c>
      <c r="D8" s="144" t="e">
        <f>LOOKUP(B8,'Mapping checklist - Sv'!C8:C82,'Mapping checklist - Sv'!I8:I82)</f>
        <v>#N/A</v>
      </c>
      <c r="E8" s="234"/>
      <c r="F8" s="234"/>
      <c r="G8" s="234"/>
      <c r="H8" s="234"/>
      <c r="I8" s="234"/>
      <c r="J8" s="145">
        <f t="shared" si="0"/>
        <v>0</v>
      </c>
    </row>
    <row r="9" spans="1:14" ht="25.15" customHeight="1">
      <c r="A9" s="143">
        <v>6</v>
      </c>
      <c r="B9" s="144"/>
      <c r="C9" s="144" t="e">
        <f>LOOKUP(B9,'Mapping checklist - Sv'!C9:C83,'Mapping checklist - Sv'!D9:D83)</f>
        <v>#N/A</v>
      </c>
      <c r="D9" s="144" t="e">
        <f>LOOKUP(B9,'Mapping checklist - Sv'!C9:C83,'Mapping checklist - Sv'!I9:I83)</f>
        <v>#N/A</v>
      </c>
      <c r="E9" s="234"/>
      <c r="F9" s="234"/>
      <c r="G9" s="234"/>
      <c r="H9" s="234"/>
      <c r="I9" s="234"/>
      <c r="J9" s="145">
        <f t="shared" si="0"/>
        <v>0</v>
      </c>
    </row>
    <row r="10" spans="1:14" ht="25.15" customHeight="1">
      <c r="A10" s="143">
        <v>7</v>
      </c>
      <c r="B10" s="144"/>
      <c r="C10" s="144" t="e">
        <f>LOOKUP(B10,'Mapping checklist - Sv'!C10:C84,'Mapping checklist - Sv'!D10:D84)</f>
        <v>#N/A</v>
      </c>
      <c r="D10" s="144" t="e">
        <f>LOOKUP(B10,'Mapping checklist - Sv'!C10:C84,'Mapping checklist - Sv'!I10:I84)</f>
        <v>#N/A</v>
      </c>
      <c r="E10" s="234"/>
      <c r="F10" s="234"/>
      <c r="G10" s="234"/>
      <c r="H10" s="234"/>
      <c r="I10" s="234"/>
      <c r="J10" s="145">
        <f t="shared" si="0"/>
        <v>0</v>
      </c>
    </row>
    <row r="11" spans="1:14" ht="25.15" customHeight="1">
      <c r="A11" s="143">
        <v>8</v>
      </c>
      <c r="B11" s="144"/>
      <c r="C11" s="144" t="e">
        <f>LOOKUP(B11,'Mapping checklist - Sv'!C11:C85,'Mapping checklist - Sv'!D11:D85)</f>
        <v>#N/A</v>
      </c>
      <c r="D11" s="144" t="e">
        <f>LOOKUP(B11,'Mapping checklist - Sv'!C11:C85,'Mapping checklist - Sv'!I11:I85)</f>
        <v>#N/A</v>
      </c>
      <c r="E11" s="234"/>
      <c r="F11" s="234"/>
      <c r="G11" s="234"/>
      <c r="H11" s="234"/>
      <c r="I11" s="234"/>
      <c r="J11" s="145">
        <f t="shared" si="0"/>
        <v>0</v>
      </c>
    </row>
    <row r="12" spans="1:14" ht="25.15" customHeight="1">
      <c r="A12" s="143">
        <v>9</v>
      </c>
      <c r="B12" s="144"/>
      <c r="C12" s="144" t="e">
        <f>LOOKUP(B12,'Mapping checklist - Sv'!C12:C86,'Mapping checklist - Sv'!D12:D86)</f>
        <v>#N/A</v>
      </c>
      <c r="D12" s="144" t="e">
        <f>LOOKUP(B12,'Mapping checklist - Sv'!C12:C86,'Mapping checklist - Sv'!I12:I86)</f>
        <v>#N/A</v>
      </c>
      <c r="E12" s="234"/>
      <c r="F12" s="234"/>
      <c r="G12" s="234"/>
      <c r="H12" s="234"/>
      <c r="I12" s="234"/>
      <c r="J12" s="145">
        <f t="shared" si="0"/>
        <v>0</v>
      </c>
    </row>
    <row r="13" spans="1:14" ht="25.15" customHeight="1">
      <c r="A13" s="143">
        <v>10</v>
      </c>
      <c r="B13" s="144"/>
      <c r="C13" s="144" t="e">
        <f>LOOKUP(B13,'Mapping checklist - Sv'!C13:C87,'Mapping checklist - Sv'!D13:D87)</f>
        <v>#N/A</v>
      </c>
      <c r="D13" s="144" t="e">
        <f>LOOKUP(B13,'Mapping checklist - Sv'!C13:C87,'Mapping checklist - Sv'!I13:I87)</f>
        <v>#N/A</v>
      </c>
      <c r="E13" s="234"/>
      <c r="F13" s="234"/>
      <c r="G13" s="234"/>
      <c r="H13" s="234"/>
      <c r="I13" s="234"/>
      <c r="J13" s="145">
        <f t="shared" si="0"/>
        <v>0</v>
      </c>
    </row>
    <row r="14" spans="1:14" ht="25.15" customHeight="1">
      <c r="A14" s="143">
        <v>11</v>
      </c>
      <c r="B14" s="144"/>
      <c r="C14" s="144" t="e">
        <f>LOOKUP(B14,'Mapping checklist - Sv'!C14:C88,'Mapping checklist - Sv'!D14:D88)</f>
        <v>#N/A</v>
      </c>
      <c r="D14" s="144" t="e">
        <f>LOOKUP(B14,'Mapping checklist - Sv'!C14:C88,'Mapping checklist - Sv'!I14:I88)</f>
        <v>#N/A</v>
      </c>
      <c r="E14" s="234"/>
      <c r="F14" s="234"/>
      <c r="G14" s="234"/>
      <c r="H14" s="234"/>
      <c r="I14" s="234"/>
      <c r="J14" s="145">
        <f t="shared" si="0"/>
        <v>0</v>
      </c>
    </row>
    <row r="15" spans="1:14" ht="25.15" customHeight="1">
      <c r="A15" s="143">
        <v>12</v>
      </c>
      <c r="B15" s="144"/>
      <c r="C15" s="144" t="e">
        <f>LOOKUP(B15,'Mapping checklist - Sv'!C15:C89,'Mapping checklist - Sv'!D15:D89)</f>
        <v>#N/A</v>
      </c>
      <c r="D15" s="144" t="e">
        <f>LOOKUP(B15,'Mapping checklist - Sv'!C15:C89,'Mapping checklist - Sv'!I15:I89)</f>
        <v>#N/A</v>
      </c>
      <c r="E15" s="234"/>
      <c r="F15" s="234"/>
      <c r="G15" s="234"/>
      <c r="H15" s="234"/>
      <c r="I15" s="234"/>
      <c r="J15" s="145">
        <f t="shared" si="0"/>
        <v>0</v>
      </c>
    </row>
    <row r="16" spans="1:14" ht="25.15" customHeight="1">
      <c r="A16" s="143">
        <v>13</v>
      </c>
      <c r="B16" s="144"/>
      <c r="C16" s="144" t="e">
        <f>LOOKUP(B16,'Mapping checklist - Sv'!C16:C90,'Mapping checklist - Sv'!D16:D90)</f>
        <v>#N/A</v>
      </c>
      <c r="D16" s="144" t="e">
        <f>LOOKUP(B16,'Mapping checklist - Sv'!C16:C90,'Mapping checklist - Sv'!I16:I90)</f>
        <v>#N/A</v>
      </c>
      <c r="E16" s="234"/>
      <c r="F16" s="234"/>
      <c r="G16" s="234"/>
      <c r="H16" s="234"/>
      <c r="I16" s="234"/>
      <c r="J16" s="145">
        <f t="shared" si="0"/>
        <v>0</v>
      </c>
    </row>
    <row r="17" spans="1:10" ht="25.15" customHeight="1">
      <c r="A17" s="143">
        <v>14</v>
      </c>
      <c r="B17" s="144"/>
      <c r="C17" s="144" t="e">
        <f>LOOKUP(B17,'Mapping checklist - Sv'!C17:C91,'Mapping checklist - Sv'!D17:D91)</f>
        <v>#N/A</v>
      </c>
      <c r="D17" s="144" t="e">
        <f>LOOKUP(B17,'Mapping checklist - Sv'!C17:C91,'Mapping checklist - Sv'!I17:I91)</f>
        <v>#N/A</v>
      </c>
      <c r="E17" s="234"/>
      <c r="F17" s="234"/>
      <c r="G17" s="234"/>
      <c r="H17" s="234"/>
      <c r="I17" s="234"/>
      <c r="J17" s="145">
        <f t="shared" si="0"/>
        <v>0</v>
      </c>
    </row>
    <row r="18" spans="1:10" ht="25.15" customHeight="1">
      <c r="A18" s="143">
        <v>15</v>
      </c>
      <c r="B18" s="144"/>
      <c r="C18" s="144" t="e">
        <f>LOOKUP(B18,'Mapping checklist - Sv'!C18:C92,'Mapping checklist - Sv'!D18:D92)</f>
        <v>#N/A</v>
      </c>
      <c r="D18" s="144" t="e">
        <f>LOOKUP(B18,'Mapping checklist - Sv'!C18:C92,'Mapping checklist - Sv'!I18:I92)</f>
        <v>#N/A</v>
      </c>
      <c r="E18" s="234"/>
      <c r="F18" s="234"/>
      <c r="G18" s="234"/>
      <c r="H18" s="234"/>
      <c r="I18" s="234"/>
      <c r="J18" s="145">
        <f t="shared" si="0"/>
        <v>0</v>
      </c>
    </row>
    <row r="19" spans="1:10" ht="25.15" customHeight="1">
      <c r="A19" s="143">
        <v>16</v>
      </c>
      <c r="B19" s="144"/>
      <c r="C19" s="144" t="e">
        <f>LOOKUP(B19,'Mapping checklist - Sv'!C19:C93,'Mapping checklist - Sv'!D19:D93)</f>
        <v>#N/A</v>
      </c>
      <c r="D19" s="144" t="e">
        <f>LOOKUP(B19,'Mapping checklist - Sv'!C19:C93,'Mapping checklist - Sv'!I19:I93)</f>
        <v>#N/A</v>
      </c>
      <c r="E19" s="234"/>
      <c r="F19" s="234"/>
      <c r="G19" s="234"/>
      <c r="H19" s="234"/>
      <c r="I19" s="234"/>
      <c r="J19" s="145">
        <f t="shared" si="0"/>
        <v>0</v>
      </c>
    </row>
    <row r="20" spans="1:10" ht="25.15" customHeight="1">
      <c r="A20" s="143">
        <v>17</v>
      </c>
      <c r="B20" s="144"/>
      <c r="C20" s="144" t="e">
        <f>LOOKUP(B20,'Mapping checklist - Sv'!C20:C94,'Mapping checklist - Sv'!D20:D94)</f>
        <v>#N/A</v>
      </c>
      <c r="D20" s="144" t="e">
        <f>LOOKUP(B20,'Mapping checklist - Sv'!C20:C94,'Mapping checklist - Sv'!I20:I94)</f>
        <v>#N/A</v>
      </c>
      <c r="E20" s="234"/>
      <c r="F20" s="234"/>
      <c r="G20" s="234"/>
      <c r="H20" s="234"/>
      <c r="I20" s="234"/>
      <c r="J20" s="145">
        <f t="shared" si="0"/>
        <v>0</v>
      </c>
    </row>
    <row r="21" spans="1:10" ht="25.15" customHeight="1">
      <c r="A21" s="143">
        <v>18</v>
      </c>
      <c r="B21" s="144"/>
      <c r="C21" s="144" t="e">
        <f>LOOKUP(B21,'Mapping checklist - Sv'!C21:C95,'Mapping checklist - Sv'!D21:D95)</f>
        <v>#N/A</v>
      </c>
      <c r="D21" s="144" t="e">
        <f>LOOKUP(B21,'Mapping checklist - Sv'!C21:C95,'Mapping checklist - Sv'!I21:I95)</f>
        <v>#N/A</v>
      </c>
      <c r="E21" s="234"/>
      <c r="F21" s="234"/>
      <c r="G21" s="234"/>
      <c r="H21" s="234"/>
      <c r="I21" s="234"/>
      <c r="J21" s="145">
        <f t="shared" si="0"/>
        <v>0</v>
      </c>
    </row>
    <row r="22" spans="1:10" ht="25.15" customHeight="1">
      <c r="A22" s="143">
        <v>19</v>
      </c>
      <c r="B22" s="144"/>
      <c r="C22" s="144" t="e">
        <f>LOOKUP(B22,'Mapping checklist - Sv'!C22:C96,'Mapping checklist - Sv'!D22:D96)</f>
        <v>#N/A</v>
      </c>
      <c r="D22" s="144" t="e">
        <f>LOOKUP(B22,'Mapping checklist - Sv'!C22:C96,'Mapping checklist - Sv'!I22:I96)</f>
        <v>#N/A</v>
      </c>
      <c r="E22" s="234"/>
      <c r="F22" s="234"/>
      <c r="G22" s="234"/>
      <c r="H22" s="234"/>
      <c r="I22" s="234"/>
      <c r="J22" s="145">
        <f t="shared" si="0"/>
        <v>0</v>
      </c>
    </row>
    <row r="23" spans="1:10" ht="25.15" customHeight="1">
      <c r="A23" s="143">
        <v>20</v>
      </c>
      <c r="B23" s="144"/>
      <c r="C23" s="144" t="e">
        <f>LOOKUP(B23,'Mapping checklist - Sv'!C23:C97,'Mapping checklist - Sv'!D23:D97)</f>
        <v>#N/A</v>
      </c>
      <c r="D23" s="144" t="e">
        <f>LOOKUP(B23,'Mapping checklist - Sv'!C23:C97,'Mapping checklist - Sv'!I23:I97)</f>
        <v>#N/A</v>
      </c>
      <c r="E23" s="234"/>
      <c r="F23" s="234"/>
      <c r="G23" s="234"/>
      <c r="H23" s="234"/>
      <c r="I23" s="234"/>
      <c r="J23" s="145">
        <f t="shared" si="0"/>
        <v>0</v>
      </c>
    </row>
    <row r="24" spans="1:10" ht="25.15" customHeight="1">
      <c r="A24" s="143">
        <v>21</v>
      </c>
      <c r="B24" s="144"/>
      <c r="C24" s="144" t="e">
        <f>LOOKUP(B24,'Mapping checklist - Sv'!C24:C98,'Mapping checklist - Sv'!D24:D98)</f>
        <v>#N/A</v>
      </c>
      <c r="D24" s="144" t="e">
        <f>LOOKUP(B24,'Mapping checklist - Sv'!C24:C98,'Mapping checklist - Sv'!I24:I98)</f>
        <v>#N/A</v>
      </c>
      <c r="E24" s="234"/>
      <c r="F24" s="234"/>
      <c r="G24" s="234"/>
      <c r="H24" s="234"/>
      <c r="I24" s="234"/>
      <c r="J24" s="145">
        <f t="shared" si="0"/>
        <v>0</v>
      </c>
    </row>
    <row r="25" spans="1:10" ht="25.15" customHeight="1">
      <c r="A25" s="143">
        <v>22</v>
      </c>
      <c r="B25" s="144"/>
      <c r="C25" s="144" t="e">
        <f>LOOKUP(B25,'Mapping checklist - Sv'!C25:C99,'Mapping checklist - Sv'!D25:D99)</f>
        <v>#N/A</v>
      </c>
      <c r="D25" s="144" t="e">
        <f>LOOKUP(B25,'Mapping checklist - Sv'!C25:C99,'Mapping checklist - Sv'!I25:I99)</f>
        <v>#N/A</v>
      </c>
      <c r="E25" s="234"/>
      <c r="F25" s="234"/>
      <c r="G25" s="234"/>
      <c r="H25" s="234"/>
      <c r="I25" s="234"/>
      <c r="J25" s="145">
        <f t="shared" si="0"/>
        <v>0</v>
      </c>
    </row>
    <row r="26" spans="1:10" ht="25.15" customHeight="1" thickBot="1">
      <c r="A26" s="146">
        <v>23</v>
      </c>
      <c r="B26" s="147"/>
      <c r="C26" s="147" t="e">
        <f>LOOKUP(B26,'Mapping checklist - Sv'!C26:C100,'Mapping checklist - Sv'!D26:D100)</f>
        <v>#N/A</v>
      </c>
      <c r="D26" s="147" t="e">
        <f>LOOKUP(B26,'Mapping checklist - Sv'!C26:C100,'Mapping checklist - Sv'!I26:I100)</f>
        <v>#N/A</v>
      </c>
      <c r="E26" s="235"/>
      <c r="F26" s="235"/>
      <c r="G26" s="235"/>
      <c r="H26" s="235"/>
      <c r="I26" s="235"/>
      <c r="J26" s="148">
        <f t="shared" si="0"/>
        <v>0</v>
      </c>
    </row>
  </sheetData>
  <sheetProtection sheet="1" objects="1" scenarios="1"/>
  <mergeCells count="2">
    <mergeCell ref="A2:D2"/>
    <mergeCell ref="E2:I2"/>
  </mergeCells>
  <dataValidations count="1">
    <dataValidation type="whole" allowBlank="1" showInputMessage="1" showErrorMessage="1" sqref="E4:I26">
      <formula1>1</formula1>
      <formula2>3</formula2>
    </dataValidation>
  </dataValidations>
  <pageMargins left="0.70866141732283472" right="0.70866141732283472" top="0.74803149606299213" bottom="0.74803149606299213" header="0.31496062992125984" footer="0.31496062992125984"/>
  <pageSetup paperSize="9" scale="62" fitToHeight="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 - Sv</vt:lpstr>
      <vt:lpstr>Mapping checklist - Sv</vt:lpstr>
      <vt:lpstr>Prioritisation - Sv</vt:lpstr>
      <vt:lpstr>'Introduction - Sv'!Print_Area</vt:lpstr>
      <vt:lpstr>'Mapping checklist - Sv'!Print_Area</vt:lpstr>
      <vt:lpstr>'Mapping checklist - Sv'!Print_Titles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Chiarina Darrah</dc:creator>
  <cp:lastModifiedBy>Evelin Piirsalu</cp:lastModifiedBy>
  <cp:lastPrinted>2019-01-10T09:59:21Z</cp:lastPrinted>
  <dcterms:created xsi:type="dcterms:W3CDTF">2014-10-19T16:25:38Z</dcterms:created>
  <dcterms:modified xsi:type="dcterms:W3CDTF">2019-01-14T10:25:57Z</dcterms:modified>
</cp:coreProperties>
</file>